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Einstellungen" sheetId="2" state="visible" r:id="rId2"/>
    <sheet xmlns:r="http://schemas.openxmlformats.org/officeDocument/2006/relationships" name="Aufgaben" sheetId="3" state="visible" r:id="rId3"/>
    <sheet xmlns:r="http://schemas.openxmlformats.org/officeDocument/2006/relationships" name="Mitarbeitende" sheetId="4" state="visible" r:id="rId4"/>
    <sheet xmlns:r="http://schemas.openxmlformats.org/officeDocument/2006/relationships" name="Import" sheetId="5" state="visible" r:id="rId5"/>
    <sheet xmlns:r="http://schemas.openxmlformats.org/officeDocument/2006/relationships" name="Testlauf" sheetId="6" state="visible" r:id="rId6"/>
    <sheet xmlns:r="http://schemas.openxmlformats.org/officeDocument/2006/relationships" name="ELM" sheetId="7" state="visible" r:id="rId7"/>
    <sheet xmlns:r="http://schemas.openxmlformats.org/officeDocument/2006/relationships" name="Listen" sheetId="8" state="hidden" r:id="rId8"/>
  </sheets>
  <definedNames>
    <definedName name="L_Kanton">Listen!$A$2:$A$27</definedName>
    <definedName name="L_JN">Listen!$B$2:$B$3</definedName>
    <definedName name="L_YN">Listen!$C$2:$C$3</definedName>
    <definedName name="L_Wohnsitz">Listen!$D$2:$D$3</definedName>
    <definedName name="L_Status">Listen!$E$2:$E$5</definedName>
    <definedName name="L_Bew">Listen!$F$2:$F$7</definedName>
    <definedName name="L_Zivil">Listen!$G$2:$G$6</definedName>
    <definedName name="L_Nachweis">Listen!$H$2:$H$4</definedName>
    <definedName name="L_AufgStatus">Listen!$I$2:$I$5</definedName>
    <definedName name="L_ELM">Listen!$J$2:$J$6</definedName>
    <definedName name="L_Rhythmus">Listen!$K$2:$K$4</definedName>
    <definedName name="L_WZ">Listen!$L$2:$L$4</definedName>
    <definedName name="Firma">Einstellungen!$B$4</definedName>
    <definedName name="Steuerjahr">Einstellungen!$B$5</definedName>
    <definedName name="Lohnlauf">Einstellungen!$B$6</definedName>
    <definedName name="Software">Einstellungen!$B$7</definedName>
    <definedName name="ELMVersion">Einstellungen!$B$8</definedName>
    <definedName name="FRGG">Einstellungen!$B$9</definedName>
    <definedName name="Toleranz">Einstellungen!$B$10</definedName>
    <definedName name="KT_Tab">Einstellungen!$A$16:$G$27</definedName>
    <definedName name="KT_Liste">Einstellungen!$A$16:$A$27</definedName>
    <definedName name="_xlnm.Print_Titles" localSheetId="0">'Anleitung'!$17:$17</definedName>
    <definedName name="_xlnm._FilterDatabase" localSheetId="2" hidden="1">'Aufgaben'!$A$4:$J$26</definedName>
    <definedName name="_xlnm.Print_Titles" localSheetId="2">'Aufgaben'!$4:$4</definedName>
    <definedName name="_xlnm._FilterDatabase" localSheetId="3" hidden="1">'Mitarbeitende'!$A$5:$U$105</definedName>
    <definedName name="_xlnm.Print_Titles" localSheetId="3">'Mitarbeitende'!$5:$5</definedName>
    <definedName name="_xlnm.Print_Titles" localSheetId="5">'Testlauf'!$7:$7</definedName>
    <definedName name="_xlnm.Print_Titles" localSheetId="6">'ELM'!$4:$4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#'##0.00"/>
    <numFmt numFmtId="167" formatCode="0.00 %"/>
  </numFmts>
  <fonts count="9">
    <font>
      <name val="Calibri"/>
      <family val="2"/>
      <color theme="1"/>
      <sz val="11"/>
      <scheme val="minor"/>
    </font>
    <font>
      <name val="Arial"/>
      <b val="1"/>
      <color rgb="0013233F"/>
      <sz val="10"/>
    </font>
    <font>
      <name val="Arial"/>
      <b val="1"/>
      <color rgb="0013233F"/>
      <sz val="16"/>
    </font>
    <font>
      <name val="Arial"/>
      <color rgb="0013233F"/>
      <sz val="10"/>
    </font>
    <font>
      <name val="Arial"/>
      <b val="1"/>
      <color rgb="00B4693E"/>
      <sz val="10"/>
    </font>
    <font>
      <name val="Arial"/>
      <sz val="10"/>
    </font>
    <font>
      <name val="Arial"/>
      <i val="1"/>
      <color rgb="005A6478"/>
      <sz val="9"/>
    </font>
    <font>
      <name val="Arial"/>
      <b val="1"/>
      <color rgb="00FFFFFF"/>
      <sz val="10"/>
    </font>
    <font>
      <name val="Arial"/>
      <color rgb="001F4E99"/>
      <sz val="10"/>
      <u val="single"/>
    </font>
  </fonts>
  <fills count="5">
    <fill>
      <patternFill/>
    </fill>
    <fill>
      <patternFill patternType="gray125"/>
    </fill>
    <fill>
      <patternFill patternType="solid">
        <fgColor rgb="0013233F"/>
      </patternFill>
    </fill>
    <fill>
      <patternFill patternType="solid">
        <fgColor rgb="00EEF1F5"/>
      </patternFill>
    </fill>
    <fill>
      <patternFill patternType="solid">
        <fgColor rgb="00F7F8FA"/>
      </patternFill>
    </fill>
  </fills>
  <borders count="6">
    <border>
      <left/>
      <right/>
      <top/>
      <bottom/>
      <diagonal/>
    </border>
    <border>
      <left style="thin">
        <color rgb="00C9CFD8"/>
      </left>
      <right style="thin">
        <color rgb="00C9CFD8"/>
      </right>
      <top style="thin">
        <color rgb="00C9CFD8"/>
      </top>
      <bottom style="thin">
        <color rgb="00C9CFD8"/>
      </bottom>
    </border>
    <border>
      <left/>
      <right/>
      <top style="thin">
        <color rgb="00C9CFD8"/>
      </top>
      <bottom/>
      <diagonal/>
    </border>
    <border>
      <left/>
      <right style="thin">
        <color rgb="00C9CFD8"/>
      </right>
      <top style="thin">
        <color rgb="00C9CFD8"/>
      </top>
      <bottom/>
      <diagonal/>
    </border>
    <border>
      <left/>
      <right/>
      <top style="thin">
        <color rgb="00C9CFD8"/>
      </top>
      <bottom style="thin">
        <color rgb="00C9CFD8"/>
      </bottom>
      <diagonal/>
    </border>
    <border>
      <left/>
      <right style="thin">
        <color rgb="00C9CFD8"/>
      </right>
      <top style="thin">
        <color rgb="00C9CFD8"/>
      </top>
      <bottom style="thin">
        <color rgb="00C9CFD8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1" fillId="0" borderId="0" pivotButton="0" quotePrefix="0" xfId="0"/>
    <xf numFmtId="0" fontId="7" fillId="2" borderId="1" pivotButton="0" quotePrefix="0" xfId="0"/>
    <xf numFmtId="0" fontId="5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6" fillId="0" borderId="0" pivotButton="0" quotePrefix="0" xfId="0"/>
    <xf numFmtId="0" fontId="1" fillId="0" borderId="1" applyAlignment="1" pivotButton="0" quotePrefix="0" xfId="0">
      <alignment vertical="top" wrapText="1"/>
    </xf>
    <xf numFmtId="0" fontId="5" fillId="3" borderId="1" applyAlignment="1" applyProtection="1" pivotButton="0" quotePrefix="0" xfId="0">
      <alignment vertical="top" wrapText="1"/>
      <protection locked="0" hidden="0"/>
    </xf>
    <xf numFmtId="1" fontId="5" fillId="3" borderId="1" applyAlignment="1" applyProtection="1" pivotButton="0" quotePrefix="0" xfId="0">
      <alignment vertical="top" wrapText="1"/>
      <protection locked="0" hidden="0"/>
    </xf>
    <xf numFmtId="165" fontId="5" fillId="3" borderId="1" applyAlignment="1" applyProtection="1" pivotButton="0" quotePrefix="0" xfId="0">
      <alignment vertical="top" wrapText="1"/>
      <protection locked="0" hidden="0"/>
    </xf>
    <xf numFmtId="166" fontId="5" fillId="3" borderId="1" applyAlignment="1" applyProtection="1" pivotButton="0" quotePrefix="0" xfId="0">
      <alignment vertical="top" wrapText="1"/>
      <protection locked="0" hidden="0"/>
    </xf>
    <xf numFmtId="0" fontId="1" fillId="4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0" fontId="5" fillId="4" borderId="1" applyAlignment="1" pivotButton="0" quotePrefix="0" xfId="0">
      <alignment vertical="top" wrapText="1"/>
    </xf>
    <xf numFmtId="0" fontId="7" fillId="2" borderId="1" applyAlignment="1" pivotButton="0" quotePrefix="0" xfId="0">
      <alignment vertical="center" wrapText="1"/>
    </xf>
    <xf numFmtId="167" fontId="5" fillId="3" borderId="1" applyAlignment="1" applyProtection="1" pivotButton="0" quotePrefix="0" xfId="0">
      <alignment vertical="top" wrapText="1"/>
      <protection locked="0" hidden="0"/>
    </xf>
    <xf numFmtId="165" fontId="5" fillId="4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1" fontId="1" fillId="4" borderId="1" applyAlignment="1" pivotButton="0" quotePrefix="0" xfId="0">
      <alignment vertical="top" wrapText="1"/>
    </xf>
    <xf numFmtId="166" fontId="5" fillId="4" borderId="1" applyAlignment="1" pivotButton="0" quotePrefix="0" xfId="0">
      <alignment vertical="top" wrapText="1"/>
    </xf>
    <xf numFmtId="1" fontId="5" fillId="4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name val="Arial"/>
        <b val="1"/>
        <color rgb="00B4693E"/>
      </font>
      <fill>
        <patternFill patternType="solid">
          <fgColor rgb="00F4E3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estv.admin.ch/de/newnsb/7jhSFRp8HjXu" TargetMode="External" Id="rId1"/><Relationship Type="http://schemas.openxmlformats.org/officeDocument/2006/relationships/hyperlink" Target="https://www.estv.admin.ch/de/quellensteuertarife-import-in-lohnbuchhaltungssysteme" TargetMode="External" Id="rId2"/><Relationship Type="http://schemas.openxmlformats.org/officeDocument/2006/relationships/hyperlink" Target="https://www.estv.admin.ch/dam/de/sd-web/FFOcGTD6UMdr/2-221-D-2026-de.pdf" TargetMode="External" Id="rId3"/><Relationship Type="http://schemas.openxmlformats.org/officeDocument/2006/relationships/hyperlink" Target="https://www.estv.admin.ch/dam/de/sd-web/FFOcGTD6UMdr/2-221-D-2026-de.pdf" TargetMode="External" Id="rId4"/><Relationship Type="http://schemas.openxmlformats.org/officeDocument/2006/relationships/hyperlink" Target="https://www.estv.admin.ch/dam/de/sd-web/RstQtKFUkAUH/qst-tarife-recordformate-loehne-2027-de.pdf" TargetMode="External" Id="rId5"/><Relationship Type="http://schemas.openxmlformats.org/officeDocument/2006/relationships/hyperlink" Target="https://www.estv.admin.ch/dam/de/sd-web/RstQtKFUkAUH/qst-tarife-recordformate-loehne-2027-de.pdf" TargetMode="External" Id="rId6"/><Relationship Type="http://schemas.openxmlformats.org/officeDocument/2006/relationships/hyperlink" Target="https://www.estv.admin.ch/dam/de/sd-web/RstQtKFUkAUH/qst-tarife-recordformate-loehne-2027-de.pdf" TargetMode="External" Id="rId7"/><Relationship Type="http://schemas.openxmlformats.org/officeDocument/2006/relationships/hyperlink" Target="https://www.estv.admin.ch/dam/de/sd-web/RstQtKFUkAUH/qst-tarife-recordformate-loehne-2027-de.pdf" TargetMode="External" Id="rId8"/><Relationship Type="http://schemas.openxmlformats.org/officeDocument/2006/relationships/hyperlink" Target="https://www.estv.admin.ch/dam/de/sd-web/I3YyTvU3ThVA/dbst-ks-2019-1-045-d-de.pdf" TargetMode="External" Id="rId9"/><Relationship Type="http://schemas.openxmlformats.org/officeDocument/2006/relationships/hyperlink" Target="https://www.estv.admin.ch/dam/de/sd-web/I3YyTvU3ThVA/dbst-ks-2019-1-045-d-de.pdf" TargetMode="External" Id="rId10"/><Relationship Type="http://schemas.openxmlformats.org/officeDocument/2006/relationships/hyperlink" Target="https://www.estv.admin.ch/dam/de/sd-web/I3YyTvU3ThVA/dbst-ks-2019-1-045-d-de.pdf" TargetMode="External" Id="rId11"/><Relationship Type="http://schemas.openxmlformats.org/officeDocument/2006/relationships/hyperlink" Target="https://www.estv.admin.ch/dam/de/sd-web/GZkIZ1vnmJmI/dbst-ks-2019-1-045-d-anhang3-de.pdf" TargetMode="External" Id="rId12"/><Relationship Type="http://schemas.openxmlformats.org/officeDocument/2006/relationships/hyperlink" Target="https://www.zh.ch/de/steuern-finanzen/steuern/quellensteuer/quellensteuer-abrechnen.html" TargetMode="External" Id="rId13"/><Relationship Type="http://schemas.openxmlformats.org/officeDocument/2006/relationships/hyperlink" Target="https://www4.ti.ch/fileadmin/DFE/DC/DOC-IF/Direttive/Direttiva_UIF__vers._1.0_del_01.01.2025_.pdf" TargetMode="External" Id="rId14"/><Relationship Type="http://schemas.openxmlformats.org/officeDocument/2006/relationships/hyperlink" Target="https://www.swissdec.ch/abschaltung-elm-4-0" TargetMode="External" Id="rId15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52" customWidth="1" min="2" max="2"/>
    <col width="30" customWidth="1" min="3" max="3"/>
    <col width="48" customWidth="1" min="4" max="4"/>
  </cols>
  <sheetData>
    <row r="1" ht="24" customHeight="1">
      <c r="A1" s="1" t="inlineStr">
        <is>
          <t>Checkliste Jahreswechsel Quellensteuer 2027</t>
        </is>
      </c>
    </row>
    <row r="2">
      <c r="A2" s="2" t="inlineStr">
        <is>
          <t>Vortrieb, Stand Oktober 2026. Vorlage zum Artikel ‹Quellensteuer 2027 in der Lohnsoftware umstellen›. Quelle: vortrieb.ch/quellensteuer-2027-lohnsoftware-umstellen/</t>
        </is>
      </c>
    </row>
    <row r="3">
      <c r="A3" s="3" t="inlineStr">
        <is>
          <t>Vorlage ohne Gewähr, ersetzt keine Beratung im Einzelfall. Massgebend sind die Tarife und Weisungen Ihres Kantons.</t>
        </is>
      </c>
    </row>
    <row r="5" ht="28" customHeight="1">
      <c r="A5" s="4" t="inlineStr">
        <is>
          <t>1. Einstellungen: Firma, Steuerjahr, Datum des ersten Lohnlaufs 2027, ELM-Version und Ihre Kantone mit Abrechnungsfrist und Bezugsprovision eintragen.</t>
        </is>
      </c>
    </row>
    <row r="6" ht="28" customHeight="1">
      <c r="A6" s="4" t="inlineStr">
        <is>
          <t>2. Aufgaben: Verantwortliche zuweisen. Termine rechnet die Vorlage ab dem ersten Lohnlauf zurück; ein verbindlicher Termin übersteuert den Vorschlag.</t>
        </is>
      </c>
    </row>
    <row r="7" ht="28" customHeight="1">
      <c r="A7" s="4" t="inlineStr">
        <is>
          <t>3. Mitarbeitende: alle quellensteuerpflichtigen Personen erfassen, eine Zeile pro Person und Arbeitskanton. Die Vorlage schlägt einen Tarifcode vor.</t>
        </is>
      </c>
    </row>
    <row r="8" ht="28" customHeight="1">
      <c r="A8" s="4" t="inlineStr">
        <is>
          <t>4. Tarifcode 2027 aus der Lohnsoftware in Spalte Q eintragen. Spalte R zeigt, wo Vorschlag und Software abweichen.</t>
        </is>
      </c>
    </row>
    <row r="9" ht="28" customHeight="1">
      <c r="A9" s="4" t="inlineStr">
        <is>
          <t>5. Import: pro Kanton Dateidatum laut ESTV-Seite und Importdatum festhalten. Die Dateien 2027 erscheinen voraussichtlich im Dezember 2026.</t>
        </is>
      </c>
    </row>
    <row r="10" ht="28" customHeight="1">
      <c r="A10" s="4" t="inlineStr">
        <is>
          <t>6. Testlauf: Januarlohn simulieren, Quellensteuer laut Software und Satz laut lesbarem Kantonstarif eintragen. Die Vorlage zeigt Differenzen.</t>
        </is>
      </c>
    </row>
    <row r="11" ht="28" customHeight="1">
      <c r="A11" s="4" t="inlineStr">
        <is>
          <t>7. ELM: Übermittlungen pro Kanton und Periode mit Frist, Versanddatum und Quittung führen.</t>
        </is>
      </c>
    </row>
    <row r="13" ht="28" customHeight="1">
      <c r="A13" s="5" t="inlineStr">
        <is>
          <t>Farbcode: graue Felder sind Eingaben, hellweisse Felder rechnen (Blattschutz ohne Passwort). Alle Werte mit «Beispiel» sind fiktiv und vor dem Einsatz zu löschen oder zu überschreiben.</t>
        </is>
      </c>
    </row>
    <row r="14" ht="28" customHeight="1">
      <c r="A14" s="5" t="inlineStr">
        <is>
          <t>Der vorgeschlagene Tarifcode ist eine Plausibilitätsprüfung. Verbindlich ist die Einstufung nach den Angaben der Mitarbeitenden und den Weisungen des Kantons.</t>
        </is>
      </c>
    </row>
    <row r="16">
      <c r="A16" s="6" t="inlineStr">
        <is>
          <t>Fristen und Zahlen auf einen Blick</t>
        </is>
      </c>
    </row>
    <row r="17">
      <c r="A17" s="7" t="inlineStr">
        <is>
          <t>Punkt</t>
        </is>
      </c>
      <c r="B17" s="7" t="inlineStr">
        <is>
          <t>Regel</t>
        </is>
      </c>
      <c r="C17" s="7" t="inlineStr">
        <is>
          <t>Grundlage</t>
        </is>
      </c>
      <c r="D17" s="7" t="inlineStr">
        <is>
          <t>Link</t>
        </is>
      </c>
    </row>
    <row r="18" ht="40" customHeight="1">
      <c r="A18" s="8" t="inlineStr">
        <is>
          <t>Tarifdateien 2027</t>
        </is>
      </c>
      <c r="B18" s="8" t="inlineStr">
        <is>
          <t>voraussichtlich im Dezember 2026 auf der ESTV-Seite</t>
        </is>
      </c>
      <c r="C18" s="8" t="inlineStr">
        <is>
          <t>ESTV, Meldung 23.10.2026</t>
        </is>
      </c>
      <c r="D18" s="9" t="inlineStr">
        <is>
          <t>https://www.estv.admin.ch/de/newnsb/7jhSFRp8HjXu</t>
        </is>
      </c>
    </row>
    <row r="19" ht="40" customHeight="1">
      <c r="A19" s="8" t="inlineStr">
        <is>
          <t>Tarifdateien 2026 (Vergleich)</t>
        </is>
      </c>
      <c r="B19" s="8" t="inlineStr">
        <is>
          <t>erschienen zwischen 3.12.2025 und 8.1.2026; AG und Gesamtdatei neu am 04.03.2026</t>
        </is>
      </c>
      <c r="C19" s="8" t="inlineStr">
        <is>
          <t>ESTV, Tarife für Lohnbuchhaltungen</t>
        </is>
      </c>
      <c r="D19" s="9" t="inlineStr">
        <is>
          <t>https://www.estv.admin.ch/de/quellensteuertarife-import-in-lohnbuchhaltungssysteme</t>
        </is>
      </c>
    </row>
    <row r="20" ht="40" customHeight="1">
      <c r="A20" s="8" t="inlineStr">
        <is>
          <t>Abzüge des Bundes 2027</t>
        </is>
      </c>
      <c r="B20" s="8" t="inlineStr">
        <is>
          <t>grundsätzlich unverändert; Abzug vom Steuerbetrag pro Kind CHF 264 pro Jahr (bisher CHF 263)</t>
        </is>
      </c>
      <c r="C20" s="8" t="inlineStr">
        <is>
          <t>ESTV, Rundschreiben Nr. 221 vom 20.10.2026</t>
        </is>
      </c>
      <c r="D20" s="9" t="inlineStr">
        <is>
          <t>https://www.estv.admin.ch/dam/de/sd-web/FFOcGTD6UMdr/2-221-D-2026-de.pdf</t>
        </is>
      </c>
    </row>
    <row r="21" ht="40" customHeight="1">
      <c r="A21" s="8" t="inlineStr">
        <is>
          <t>Medianwert Tarifcode C (Bund)</t>
        </is>
      </c>
      <c r="B21" s="8" t="inlineStr">
        <is>
          <t>CHF 5'925 pro Monat, CHF 71'100 pro Jahr; Kantone frei</t>
        </is>
      </c>
      <c r="C21" s="8" t="inlineStr">
        <is>
          <t>ESTV, Rundschreiben Nr. 221</t>
        </is>
      </c>
      <c r="D21" s="9" t="inlineStr">
        <is>
          <t>https://www.estv.admin.ch/dam/de/sd-web/FFOcGTD6UMdr/2-221-D-2026-de.pdf</t>
        </is>
      </c>
    </row>
    <row r="22" ht="40" customHeight="1">
      <c r="A22" s="8" t="inlineStr">
        <is>
          <t>Tarifcode</t>
        </is>
      </c>
      <c r="B22" s="8" t="inlineStr">
        <is>
          <t>Tarifgruppe, Anzahl Kinder 0 bis 9, Kirchensteuer Y oder N (Beispiel C3N)</t>
        </is>
      </c>
      <c r="C22" s="8" t="inlineStr">
        <is>
          <t>ESTV, Recordformat ab 2027</t>
        </is>
      </c>
      <c r="D22" s="9" t="inlineStr">
        <is>
          <t>https://www.estv.admin.ch/dam/de/sd-web/RstQtKFUkAUH/qst-tarife-recordformate-loehne-2027-de.pdf</t>
        </is>
      </c>
    </row>
    <row r="23" ht="40" customHeight="1">
      <c r="A23" s="8" t="inlineStr">
        <is>
          <t>Neue Tarifcodes W, X, Y, Z</t>
        </is>
      </c>
      <c r="B23" s="8" t="inlineStr">
        <is>
          <t>ab 1.1.2027 nur Kanton TI: Wohnsitz im Ausland, nicht im Anwendungsbereich des Grenzgängerabkommens CH-IT (wie A, B, C, H)</t>
        </is>
      </c>
      <c r="C23" s="8" t="inlineStr">
        <is>
          <t>ESTV, Recordformat ab 2027</t>
        </is>
      </c>
      <c r="D23" s="9" t="inlineStr">
        <is>
          <t>https://www.estv.admin.ch/dam/de/sd-web/RstQtKFUkAUH/qst-tarife-recordformate-loehne-2027-de.pdf</t>
        </is>
      </c>
    </row>
    <row r="24" ht="40" customHeight="1">
      <c r="A24" s="8" t="inlineStr">
        <is>
          <t>Tarifcodes R, S, T, U, V</t>
        </is>
      </c>
      <c r="B24" s="8" t="inlineStr">
        <is>
          <t>Grenzgänger Italien nach Art. 3 Abs. 1 Abkommen, nur GR, TI, VS</t>
        </is>
      </c>
      <c r="C24" s="8" t="inlineStr">
        <is>
          <t>ESTV, Recordformat ab 2027</t>
        </is>
      </c>
      <c r="D24" s="9" t="inlineStr">
        <is>
          <t>https://www.estv.admin.ch/dam/de/sd-web/RstQtKFUkAUH/qst-tarife-recordformate-loehne-2027-de.pdf</t>
        </is>
      </c>
    </row>
    <row r="25" ht="40" customHeight="1">
      <c r="A25" s="8" t="inlineStr">
        <is>
          <t>Tarifcodes L, M, N, P, Q</t>
        </is>
      </c>
      <c r="B25" s="8" t="inlineStr">
        <is>
          <t>Grenzgänger aus Deutschland (Voraussetzungen wie A, B, C, H, G)</t>
        </is>
      </c>
      <c r="C25" s="8" t="inlineStr">
        <is>
          <t>ESTV, Recordformat ab 2027</t>
        </is>
      </c>
      <c r="D25" s="9" t="inlineStr">
        <is>
          <t>https://www.estv.admin.ch/dam/de/sd-web/RstQtKFUkAUH/qst-tarife-recordformate-loehne-2027-de.pdf</t>
        </is>
      </c>
    </row>
    <row r="26" ht="40" customHeight="1">
      <c r="A26" s="8" t="inlineStr">
        <is>
          <t>Fehlende Angaben</t>
        </is>
      </c>
      <c r="B26" s="8" t="inlineStr">
        <is>
          <t>Ledige A0Y, Verheiratete C0Y</t>
        </is>
      </c>
      <c r="C26" s="8" t="inlineStr">
        <is>
          <t>KS 45 ESTV, Ziff. 4.1</t>
        </is>
      </c>
      <c r="D26" s="9" t="inlineStr">
        <is>
          <t>https://www.estv.admin.ch/dam/de/sd-web/I3YyTvU3ThVA/dbst-ks-2019-1-045-d-de.pdf</t>
        </is>
      </c>
    </row>
    <row r="27" ht="40" customHeight="1">
      <c r="A27" s="8" t="inlineStr">
        <is>
          <t>Änderung der Verhältnisse</t>
        </is>
      </c>
      <c r="B27" s="8" t="inlineStr">
        <is>
          <t>ab Beginn des Folgemonats berücksichtigen</t>
        </is>
      </c>
      <c r="C27" s="8" t="inlineStr">
        <is>
          <t>KS 45 ESTV, Ziff. 4.1</t>
        </is>
      </c>
      <c r="D27" s="9" t="inlineStr">
        <is>
          <t>https://www.estv.admin.ch/dam/de/sd-web/I3YyTvU3ThVA/dbst-ks-2019-1-045-d-de.pdf</t>
        </is>
      </c>
    </row>
    <row r="28" ht="40" customHeight="1">
      <c r="A28" s="8" t="inlineStr">
        <is>
          <t>Kinder</t>
        </is>
      </c>
      <c r="B28" s="8" t="inlineStr">
        <is>
          <t>minderjährige Kinder; volljährige nur mit Nachweis der Erstausbildung</t>
        </is>
      </c>
      <c r="C28" s="8" t="inlineStr">
        <is>
          <t>KS 45 ESTV, Ziff. 4.7</t>
        </is>
      </c>
      <c r="D28" s="9" t="inlineStr">
        <is>
          <t>https://www.estv.admin.ch/dam/de/sd-web/I3YyTvU3ThVA/dbst-ks-2019-1-045-d-de.pdf</t>
        </is>
      </c>
    </row>
    <row r="29" ht="40" customHeight="1">
      <c r="A29" s="8" t="inlineStr">
        <is>
          <t>Monats- oder Jahresmodell</t>
        </is>
      </c>
      <c r="B29" s="8" t="inlineStr">
        <is>
          <t>Jahresmodell: FR, GE, TI, VD, VS; übrige Kantone Monatsmodell</t>
        </is>
      </c>
      <c r="C29" s="8" t="inlineStr">
        <is>
          <t>KS 45 ESTV, Anhang III (Stand 1.1.2019)</t>
        </is>
      </c>
      <c r="D29" s="9" t="inlineStr">
        <is>
          <t>https://www.estv.admin.ch/dam/de/sd-web/GZkIZ1vnmJmI/dbst-ks-2019-1-045-d-anhang3-de.pdf</t>
        </is>
      </c>
    </row>
    <row r="30" ht="40" customHeight="1">
      <c r="A30" s="8" t="inlineStr">
        <is>
          <t>Abrechnung Kanton ZH</t>
        </is>
      </c>
      <c r="B30" s="8" t="inlineStr">
        <is>
          <t>innert 30 Tagen nach Ablauf der Periode; Bezugsprovision 2 %; Korrektur bis 31. März des Folgejahres</t>
        </is>
      </c>
      <c r="C30" s="8" t="inlineStr">
        <is>
          <t>Kanton Zürich, Quellensteuer abrechnen</t>
        </is>
      </c>
      <c r="D30" s="9" t="inlineStr">
        <is>
          <t>https://www.zh.ch/de/steuern-finanzen/steuern/quellensteuer/quellensteuer-abrechnen.html</t>
        </is>
      </c>
    </row>
    <row r="31" ht="40" customHeight="1">
      <c r="A31" s="8" t="inlineStr">
        <is>
          <t>Abrechnung Kanton TI</t>
        </is>
      </c>
      <c r="B31" s="8" t="inlineStr">
        <is>
          <t>Quartale I bis III innert 10 Tagen; Jahresabrechnung bis 31. Januar; Provision 1,50 %</t>
        </is>
      </c>
      <c r="C31" s="8" t="inlineStr">
        <is>
          <t>Direttiva UIF 2025, Kanton Tessin</t>
        </is>
      </c>
      <c r="D31" s="9" t="inlineStr">
        <is>
          <t>https://www4.ti.ch/fileadmin/DFE/DC/DOC-IF/Direttive/Direttiva_UIF__vers._1.0_del_01.01.2025_.pdf</t>
        </is>
      </c>
    </row>
    <row r="32" ht="40" customHeight="1">
      <c r="A32" s="8" t="inlineStr">
        <is>
          <t>ELM-Version</t>
        </is>
      </c>
      <c r="B32" s="8" t="inlineStr">
        <is>
          <t>Löhne ab 2026 mindestens ELM 5.0; FR-Grenzgänger ab 2027 mindestens ELM 5.3</t>
        </is>
      </c>
      <c r="C32" s="8" t="inlineStr">
        <is>
          <t>Swissdec</t>
        </is>
      </c>
      <c r="D32" s="9" t="inlineStr">
        <is>
          <t>https://www.swissdec.ch/abschaltung-elm-4-0</t>
        </is>
      </c>
    </row>
    <row r="34">
      <c r="A34" s="10" t="inlineStr">
        <is>
          <t>Quellen abgerufen am 26.10.2026. Zahlen vor Verwendung an der Quelle prüfen, wenn der Stand älter als 12 Monate ist.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0">
    <mergeCell ref="A5:D5"/>
    <mergeCell ref="A9:D9"/>
    <mergeCell ref="A8:D8"/>
    <mergeCell ref="A6:D6"/>
    <mergeCell ref="A34:D34"/>
    <mergeCell ref="A7:D7"/>
    <mergeCell ref="A11:D11"/>
    <mergeCell ref="A10:D10"/>
    <mergeCell ref="A13:D13"/>
    <mergeCell ref="A14:D14"/>
  </mergeCells>
  <hyperlinks>
    <hyperlink xmlns:r="http://schemas.openxmlformats.org/officeDocument/2006/relationships" ref="D18" r:id="rId1"/>
    <hyperlink xmlns:r="http://schemas.openxmlformats.org/officeDocument/2006/relationships" ref="D19" r:id="rId2"/>
    <hyperlink xmlns:r="http://schemas.openxmlformats.org/officeDocument/2006/relationships" ref="D20" r:id="rId3"/>
    <hyperlink xmlns:r="http://schemas.openxmlformats.org/officeDocument/2006/relationships" ref="D21" r:id="rId4"/>
    <hyperlink xmlns:r="http://schemas.openxmlformats.org/officeDocument/2006/relationships" ref="D22" r:id="rId5"/>
    <hyperlink xmlns:r="http://schemas.openxmlformats.org/officeDocument/2006/relationships" ref="D23" r:id="rId6"/>
    <hyperlink xmlns:r="http://schemas.openxmlformats.org/officeDocument/2006/relationships" ref="D24" r:id="rId7"/>
    <hyperlink xmlns:r="http://schemas.openxmlformats.org/officeDocument/2006/relationships" ref="D25" r:id="rId8"/>
    <hyperlink xmlns:r="http://schemas.openxmlformats.org/officeDocument/2006/relationships" ref="D26" r:id="rId9"/>
    <hyperlink xmlns:r="http://schemas.openxmlformats.org/officeDocument/2006/relationships" ref="D27" r:id="rId10"/>
    <hyperlink xmlns:r="http://schemas.openxmlformats.org/officeDocument/2006/relationships" ref="D28" r:id="rId11"/>
    <hyperlink xmlns:r="http://schemas.openxmlformats.org/officeDocument/2006/relationships" ref="D29" r:id="rId12"/>
    <hyperlink xmlns:r="http://schemas.openxmlformats.org/officeDocument/2006/relationships" ref="D30" r:id="rId13"/>
    <hyperlink xmlns:r="http://schemas.openxmlformats.org/officeDocument/2006/relationships" ref="D31" r:id="rId14"/>
    <hyperlink xmlns:r="http://schemas.openxmlformats.org/officeDocument/2006/relationships" ref="D32" r:id="rId15"/>
  </hyperlinks>
  <pageMargins left="0.75" right="0.75" top="1" bottom="1" header="0.5" footer="0.5"/>
  <pageSetup orientation="portrait" paperSize="9" fitToHeight="0" fitToWidth="1"/>
  <headerFooter>
    <oddHeader>&amp;L&amp;8 &amp;A&amp;R&amp;8 Seite &amp;P von &amp;N</oddHeader>
    <oddFooter>&amp;C&amp;"Arial"&amp;8 Vortrieb · vortrieb.ch · Stand Oktober 2026 · ersetzt keine Beratung im Einzelfall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18" customWidth="1" min="3" max="3"/>
    <col width="20" customWidth="1" min="4" max="4"/>
    <col width="16" customWidth="1" min="5" max="5"/>
    <col width="16" customWidth="1" min="6" max="6"/>
    <col width="40" customWidth="1" min="7" max="7"/>
    <col width="4" customWidth="1" min="8" max="8"/>
  </cols>
  <sheetData>
    <row r="1" ht="24" customHeight="1">
      <c r="A1" s="1" t="inlineStr">
        <is>
          <t>Einstellungen</t>
        </is>
      </c>
    </row>
    <row r="2">
      <c r="A2" s="2" t="inlineStr">
        <is>
          <t>Grunddaten für Termine und Prüfungen. Graue Felder ausfüllen.</t>
        </is>
      </c>
    </row>
    <row r="4">
      <c r="A4" s="11" t="inlineStr">
        <is>
          <t>Firma</t>
        </is>
      </c>
      <c r="B4" s="12" t="inlineStr">
        <is>
          <t>Beispiel AG</t>
        </is>
      </c>
    </row>
    <row r="5">
      <c r="A5" s="11" t="inlineStr">
        <is>
          <t>Steuerjahr</t>
        </is>
      </c>
      <c r="B5" s="13" t="n">
        <v>2027</v>
      </c>
    </row>
    <row r="6">
      <c r="A6" s="11" t="inlineStr">
        <is>
          <t>Erster Lohnlauf im Steuerjahr (Datum)</t>
        </is>
      </c>
      <c r="B6" s="14" t="n">
        <v>46409</v>
      </c>
    </row>
    <row r="7">
      <c r="A7" s="11" t="inlineStr">
        <is>
          <t>Lohnsoftware und Anbieter</t>
        </is>
      </c>
      <c r="B7" s="12" t="inlineStr">
        <is>
          <t>Beispiel: Produkt X, Anbieter Y</t>
        </is>
      </c>
    </row>
    <row r="8">
      <c r="A8" s="11" t="inlineStr">
        <is>
          <t>ELM-Version der Software</t>
        </is>
      </c>
      <c r="B8" s="12" t="inlineStr">
        <is>
          <t>ELM 5.3</t>
        </is>
      </c>
    </row>
    <row r="9">
      <c r="A9" s="11" t="inlineStr">
        <is>
          <t>FR-Grenzgänger beschäftigt (J/N)</t>
        </is>
      </c>
      <c r="B9" s="12" t="inlineStr">
        <is>
          <t>N</t>
        </is>
      </c>
    </row>
    <row r="10">
      <c r="A10" s="11" t="inlineStr">
        <is>
          <t>Toleranz Testlauf in CHF</t>
        </is>
      </c>
      <c r="B10" s="15" t="n">
        <v>1</v>
      </c>
    </row>
    <row r="11">
      <c r="A11" s="11" t="inlineStr">
        <is>
          <t>Prüfung ELM-Version</t>
        </is>
      </c>
      <c r="B11" s="16">
        <f>IF(ELMVersion="unbekannt","Version beim Anbieter erfragen",IF(AND(FRGG="J",OR(ELMVersion="ELM 5.0",ELMVersion="ELM 5.1")),"ELM 5.3 nötig (Swissdec, ab 2027)","ok"))</f>
        <v/>
      </c>
      <c r="C11" s="17" t="n"/>
      <c r="D11" s="18" t="n"/>
    </row>
    <row r="12">
      <c r="A12" s="11" t="inlineStr">
        <is>
          <t>Wochentag erster Lohnlauf</t>
        </is>
      </c>
      <c r="B12" s="19">
        <f>CHOOSE(WEEKDAY(Lohnlauf,2),"Montag","Dienstag","Mittwoch","Donnerstag","Freitag","Samstag","Sonntag")</f>
        <v/>
      </c>
    </row>
    <row r="14">
      <c r="A14" s="6" t="inlineStr">
        <is>
          <t>Kantone, in denen Sie Quellensteuer abrechnen</t>
        </is>
      </c>
    </row>
    <row r="15" ht="32" customHeight="1">
      <c r="A15" s="20" t="inlineStr">
        <is>
          <t>Kanton</t>
        </is>
      </c>
      <c r="B15" s="20" t="inlineStr">
        <is>
          <t>SSL- bzw. Arbeitgeber-Nr.</t>
        </is>
      </c>
      <c r="C15" s="20" t="inlineStr">
        <is>
          <t>Modell (KS 45 Anhang III)</t>
        </is>
      </c>
      <c r="D15" s="20" t="inlineStr">
        <is>
          <t>Abrechnungsrhythmus</t>
        </is>
      </c>
      <c r="E15" s="20" t="inlineStr">
        <is>
          <t>Frist Tage nach Periodenende</t>
        </is>
      </c>
      <c r="F15" s="20" t="inlineStr">
        <is>
          <t>Bezugsprovision</t>
        </is>
      </c>
      <c r="G15" s="20" t="inlineStr">
        <is>
          <t>Quelle / Bemerkung</t>
        </is>
      </c>
    </row>
    <row r="16">
      <c r="A16" s="12" t="inlineStr">
        <is>
          <t>ZH</t>
        </is>
      </c>
      <c r="B16" s="12" t="inlineStr">
        <is>
          <t>Beispiel 000000</t>
        </is>
      </c>
      <c r="C16" s="19">
        <f>IF(A16="","",IF(OR(A16="FR",A16="GE",A16="TI",A16="VD",A16="VS"),"Jahresmodell","Monatsmodell"))</f>
        <v/>
      </c>
      <c r="D16" s="12" t="inlineStr">
        <is>
          <t>monatlich</t>
        </is>
      </c>
      <c r="E16" s="13" t="n">
        <v>30</v>
      </c>
      <c r="F16" s="21" t="n">
        <v>0.02</v>
      </c>
      <c r="G16" s="12" t="inlineStr">
        <is>
          <t>Beispiel: ZH, innert 30 Tagen; Provision 2 % (zh.ch, Quellensteuer abrechnen)</t>
        </is>
      </c>
    </row>
    <row r="17">
      <c r="A17" s="12" t="inlineStr">
        <is>
          <t>TI</t>
        </is>
      </c>
      <c r="B17" s="12" t="inlineStr">
        <is>
          <t>Beispiel 000000</t>
        </is>
      </c>
      <c r="C17" s="19">
        <f>IF(A17="","",IF(OR(A17="FR",A17="GE",A17="TI",A17="VD",A17="VS"),"Jahresmodell","Monatsmodell"))</f>
        <v/>
      </c>
      <c r="D17" s="12" t="inlineStr">
        <is>
          <t>vierteljährlich</t>
        </is>
      </c>
      <c r="E17" s="13" t="n">
        <v>10</v>
      </c>
      <c r="F17" s="21" t="n">
        <v>0.015</v>
      </c>
      <c r="G17" s="12" t="inlineStr">
        <is>
          <t>Beispiel: TI, Quartale I bis III innert 10 Tagen, Jahresabrechnung bis 31. Januar; Provision 1,50 % (Direttiva UIF 2025)</t>
        </is>
      </c>
    </row>
    <row r="18">
      <c r="A18" s="12" t="n"/>
      <c r="B18" s="12" t="n"/>
      <c r="C18" s="19">
        <f>IF(A18="","",IF(OR(A18="FR",A18="GE",A18="TI",A18="VD",A18="VS"),"Jahresmodell","Monatsmodell"))</f>
        <v/>
      </c>
      <c r="D18" s="12" t="n"/>
      <c r="E18" s="13" t="n"/>
      <c r="F18" s="21" t="n"/>
      <c r="G18" s="12" t="n"/>
    </row>
    <row r="19">
      <c r="A19" s="12" t="n"/>
      <c r="B19" s="12" t="n"/>
      <c r="C19" s="19">
        <f>IF(A19="","",IF(OR(A19="FR",A19="GE",A19="TI",A19="VD",A19="VS"),"Jahresmodell","Monatsmodell"))</f>
        <v/>
      </c>
      <c r="D19" s="12" t="n"/>
      <c r="E19" s="13" t="n"/>
      <c r="F19" s="21" t="n"/>
      <c r="G19" s="12" t="n"/>
    </row>
    <row r="20">
      <c r="A20" s="12" t="n"/>
      <c r="B20" s="12" t="n"/>
      <c r="C20" s="19">
        <f>IF(A20="","",IF(OR(A20="FR",A20="GE",A20="TI",A20="VD",A20="VS"),"Jahresmodell","Monatsmodell"))</f>
        <v/>
      </c>
      <c r="D20" s="12" t="n"/>
      <c r="E20" s="13" t="n"/>
      <c r="F20" s="21" t="n"/>
      <c r="G20" s="12" t="n"/>
    </row>
    <row r="21">
      <c r="A21" s="12" t="n"/>
      <c r="B21" s="12" t="n"/>
      <c r="C21" s="19">
        <f>IF(A21="","",IF(OR(A21="FR",A21="GE",A21="TI",A21="VD",A21="VS"),"Jahresmodell","Monatsmodell"))</f>
        <v/>
      </c>
      <c r="D21" s="12" t="n"/>
      <c r="E21" s="13" t="n"/>
      <c r="F21" s="21" t="n"/>
      <c r="G21" s="12" t="n"/>
    </row>
    <row r="22">
      <c r="A22" s="12" t="n"/>
      <c r="B22" s="12" t="n"/>
      <c r="C22" s="19">
        <f>IF(A22="","",IF(OR(A22="FR",A22="GE",A22="TI",A22="VD",A22="VS"),"Jahresmodell","Monatsmodell"))</f>
        <v/>
      </c>
      <c r="D22" s="12" t="n"/>
      <c r="E22" s="13" t="n"/>
      <c r="F22" s="21" t="n"/>
      <c r="G22" s="12" t="n"/>
    </row>
    <row r="23">
      <c r="A23" s="12" t="n"/>
      <c r="B23" s="12" t="n"/>
      <c r="C23" s="19">
        <f>IF(A23="","",IF(OR(A23="FR",A23="GE",A23="TI",A23="VD",A23="VS"),"Jahresmodell","Monatsmodell"))</f>
        <v/>
      </c>
      <c r="D23" s="12" t="n"/>
      <c r="E23" s="13" t="n"/>
      <c r="F23" s="21" t="n"/>
      <c r="G23" s="12" t="n"/>
    </row>
    <row r="24">
      <c r="A24" s="12" t="n"/>
      <c r="B24" s="12" t="n"/>
      <c r="C24" s="19">
        <f>IF(A24="","",IF(OR(A24="FR",A24="GE",A24="TI",A24="VD",A24="VS"),"Jahresmodell","Monatsmodell"))</f>
        <v/>
      </c>
      <c r="D24" s="12" t="n"/>
      <c r="E24" s="13" t="n"/>
      <c r="F24" s="21" t="n"/>
      <c r="G24" s="12" t="n"/>
    </row>
    <row r="25">
      <c r="A25" s="12" t="n"/>
      <c r="B25" s="12" t="n"/>
      <c r="C25" s="19">
        <f>IF(A25="","",IF(OR(A25="FR",A25="GE",A25="TI",A25="VD",A25="VS"),"Jahresmodell","Monatsmodell"))</f>
        <v/>
      </c>
      <c r="D25" s="12" t="n"/>
      <c r="E25" s="13" t="n"/>
      <c r="F25" s="21" t="n"/>
      <c r="G25" s="12" t="n"/>
    </row>
    <row r="26">
      <c r="A26" s="12" t="n"/>
      <c r="B26" s="12" t="n"/>
      <c r="C26" s="19">
        <f>IF(A26="","",IF(OR(A26="FR",A26="GE",A26="TI",A26="VD",A26="VS"),"Jahresmodell","Monatsmodell"))</f>
        <v/>
      </c>
      <c r="D26" s="12" t="n"/>
      <c r="E26" s="13" t="n"/>
      <c r="F26" s="21" t="n"/>
      <c r="G26" s="12" t="n"/>
    </row>
    <row r="27">
      <c r="A27" s="12" t="n"/>
      <c r="B27" s="12" t="n"/>
      <c r="C27" s="19">
        <f>IF(A27="","",IF(OR(A27="FR",A27="GE",A27="TI",A27="VD",A27="VS"),"Jahresmodell","Monatsmodell"))</f>
        <v/>
      </c>
      <c r="D27" s="12" t="n"/>
      <c r="E27" s="13" t="n"/>
      <c r="F27" s="21" t="n"/>
      <c r="G27" s="12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1:D11"/>
  </mergeCells>
  <dataValidations count="7">
    <dataValidation sqref="B5" showDropDown="0" showInputMessage="1" showErrorMessage="1" allowBlank="1" errorTitle="Ungültige Eingabe" error="Bitte ein Jahr ab 2026 eintragen." promptTitle="Hinweis" prompt="Steuerjahr der neuen Tarife, z. B. 2027." type="whole" operator="greaterThanOrEqual">
      <formula1>2026</formula1>
    </dataValidation>
    <dataValidation sqref="B8" showDropDown="0" showInputMessage="1" showErrorMessage="1" allowBlank="1" errorTitle="Ungültige Eingabe" error="Bitte einen Wert aus der Liste wählen." promptTitle="Hinweis" prompt="Version beim Softwareanbieter erfragen." type="list">
      <formula1>=L_ELM</formula1>
    </dataValidation>
    <dataValidation sqref="B9" showDropDown="0" showInputMessage="1" showErrorMessage="1" allowBlank="1" errorTitle="Ungültige Eingabe" error="Bitte einen Wert aus der Liste wählen." promptTitle="Hinweis" prompt="Swissdec: FR-Grenzgänger ab ELM 5.3, obligatorisch ab 2027." type="list">
      <formula1>=L_JN</formula1>
    </dataValidation>
    <dataValidation sqref="A16:A27" showDropDown="0" showInputMessage="0" showErrorMessage="1" allowBlank="1" errorTitle="Ungültige Eingabe" error="Bitte einen Wert aus der Liste wählen." type="list">
      <formula1>=L_Kanton</formula1>
    </dataValidation>
    <dataValidation sqref="D16:D27" showDropDown="0" showInputMessage="0" showErrorMessage="1" allowBlank="1" errorTitle="Ungültige Eingabe" error="Bitte einen Wert aus der Liste wählen." type="list">
      <formula1>=L_Rhythmus</formula1>
    </dataValidation>
    <dataValidation sqref="E16:E27" showDropDown="0" showInputMessage="1" showErrorMessage="1" allowBlank="1" errorTitle="Ungültige Eingabe" error="Ganzzahl zwischen 0 und 120." promptTitle="Hinweis" prompt="Frist laut Ihrem Kanton. ZH: 30 Tage. TI: 10 Tage für Quartale I bis III." type="whole" operator="between">
      <formula1>0</formula1>
      <formula2>120</formula2>
    </dataValidation>
    <dataValidation sqref="F16:F27" showDropDown="0" showInputMessage="1" showErrorMessage="1" allowBlank="1" errorTitle="Ungültige Eingabe" error="Wert zwischen 0 % und 5 %." promptTitle="Hinweis" prompt="Bezugsprovision laut Kanton, z. B. ZH 2 %, TI 1,50 %." type="decimal" operator="between">
      <formula1>0</formula1>
      <formula2>0.05</formula2>
    </dataValidation>
  </dataValidations>
  <pageMargins left="0.75" right="0.75" top="1" bottom="1" header="0.5" footer="0.5"/>
  <pageSetup orientation="landscape" paperSize="9" fitToHeight="0" fitToWidth="1"/>
  <headerFooter>
    <oddHeader>&amp;L&amp;8 &amp;A&amp;R&amp;8 Seite &amp;P von &amp;N</oddHeader>
    <oddFooter>&amp;C&amp;"Arial"&amp;8 Vortrieb · vortrieb.ch · Stand Oktober 2026 · ersetzt keine Beratung im Einzelfall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4" customWidth="1" min="2" max="2"/>
    <col width="58" customWidth="1" min="3" max="3"/>
    <col width="13" customWidth="1" min="4" max="4"/>
    <col width="13" customWidth="1" min="5" max="5"/>
    <col width="18" customWidth="1" min="6" max="6"/>
    <col width="13" customWidth="1" min="7" max="7"/>
    <col width="12" customWidth="1" min="8" max="8"/>
    <col width="14" customWidth="1" min="9" max="9"/>
    <col width="46" customWidth="1" min="10" max="10"/>
  </cols>
  <sheetData>
    <row r="1" ht="24" customHeight="1">
      <c r="A1" s="1" t="inlineStr">
        <is>
          <t>Aufgabenplan Jahreswechsel</t>
        </is>
      </c>
    </row>
    <row r="2">
      <c r="A2" s="2" t="inlineStr">
        <is>
          <t>Termine als Vorschlag ab dem ersten Lohnlauf (Einstellungen). Verbindlicher Termin übersteuert den Vorschlag.</t>
        </is>
      </c>
    </row>
    <row r="4" ht="32" customHeight="1">
      <c r="A4" s="20" t="inlineStr">
        <is>
          <t>Nr.</t>
        </is>
      </c>
      <c r="B4" s="20" t="inlineStr">
        <is>
          <t>Phase</t>
        </is>
      </c>
      <c r="C4" s="20" t="inlineStr">
        <is>
          <t>Aufgabe</t>
        </is>
      </c>
      <c r="D4" s="20" t="inlineStr">
        <is>
          <t>Termin Vorschlag</t>
        </is>
      </c>
      <c r="E4" s="20" t="inlineStr">
        <is>
          <t>Termin verbindlich</t>
        </is>
      </c>
      <c r="F4" s="20" t="inlineStr">
        <is>
          <t>Verantwortlich</t>
        </is>
      </c>
      <c r="G4" s="20" t="inlineStr">
        <is>
          <t>Status</t>
        </is>
      </c>
      <c r="H4" s="20" t="inlineStr">
        <is>
          <t>Erledigt am</t>
        </is>
      </c>
      <c r="I4" s="20" t="inlineStr">
        <is>
          <t>Ampel</t>
        </is>
      </c>
      <c r="J4" s="20" t="inlineStr">
        <is>
          <t>Grundlage / Hinweis</t>
        </is>
      </c>
    </row>
    <row r="5" ht="30" customHeight="1">
      <c r="A5" s="8" t="n">
        <v>1</v>
      </c>
      <c r="B5" s="8" t="inlineStr">
        <is>
          <t>Vorbereitung</t>
        </is>
      </c>
      <c r="C5" s="8" t="inlineStr">
        <is>
          <t>Rundschreiben Nr. 221 und Recordformat ab 2027 lesen und an den Softwareanbieter senden</t>
        </is>
      </c>
      <c r="D5" s="22">
        <f>Lohnlauf-70</f>
        <v/>
      </c>
      <c r="E5" s="14" t="n"/>
      <c r="F5" s="12" t="inlineStr">
        <is>
          <t>Beispiel: Payroll</t>
        </is>
      </c>
      <c r="G5" s="12" t="inlineStr">
        <is>
          <t>erledigt</t>
        </is>
      </c>
      <c r="H5" s="14" t="n">
        <v>46332</v>
      </c>
      <c r="I5" s="16">
        <f>IF(G5="erledigt","erledigt",IF(G5="nicht relevant","nicht relevant",IF(IF(E5&lt;&gt;"",E5,D5)&lt;TODAY(),"überfällig",IF(IF(E5&lt;&gt;"",E5,D5)-TODAY()&lt;=7,"diese Woche","geplant"))))</f>
        <v/>
      </c>
      <c r="J5" s="23" t="inlineStr">
        <is>
          <t>ESTV, Rundschreiben Nr. 221 (20.10.2026); Recordformat ab 2027 (23.10.2026)</t>
        </is>
      </c>
    </row>
    <row r="6" ht="30" customHeight="1">
      <c r="A6" s="8" t="n">
        <v>2</v>
      </c>
      <c r="B6" s="8" t="inlineStr">
        <is>
          <t>Vorbereitung</t>
        </is>
      </c>
      <c r="C6" s="8" t="inlineStr">
        <is>
          <t>Update-Termin für das Recordformat 2027 (Tessiner Codes W bis Z) schriftlich bestätigen lassen</t>
        </is>
      </c>
      <c r="D6" s="22">
        <f>Lohnlauf-60</f>
        <v/>
      </c>
      <c r="E6" s="14" t="n"/>
      <c r="F6" s="12" t="n"/>
      <c r="G6" s="12" t="inlineStr">
        <is>
          <t>offen</t>
        </is>
      </c>
      <c r="H6" s="14" t="n"/>
      <c r="I6" s="16">
        <f>IF(G6="erledigt","erledigt",IF(G6="nicht relevant","nicht relevant",IF(IF(E6&lt;&gt;"",E6,D6)&lt;TODAY(),"überfällig",IF(IF(E6&lt;&gt;"",E6,D6)-TODAY()&lt;=7,"diese Woche","geplant"))))</f>
        <v/>
      </c>
      <c r="J6" s="23" t="inlineStr">
        <is>
          <t>ESTV, Recordformat ab 2027, Ziff. 4.2</t>
        </is>
      </c>
    </row>
    <row r="7" ht="30" customHeight="1">
      <c r="A7" s="8" t="n">
        <v>3</v>
      </c>
      <c r="B7" s="8" t="inlineStr">
        <is>
          <t>Vorbereitung</t>
        </is>
      </c>
      <c r="C7" s="8" t="inlineStr">
        <is>
          <t>Swissdec-Zertifizierung und ELM-Version prüfen (Blatt Einstellungen)</t>
        </is>
      </c>
      <c r="D7" s="22">
        <f>Lohnlauf-60</f>
        <v/>
      </c>
      <c r="E7" s="14" t="n"/>
      <c r="F7" s="12" t="n"/>
      <c r="G7" s="12" t="inlineStr">
        <is>
          <t>offen</t>
        </is>
      </c>
      <c r="H7" s="14" t="n"/>
      <c r="I7" s="16">
        <f>IF(G7="erledigt","erledigt",IF(G7="nicht relevant","nicht relevant",IF(IF(E7&lt;&gt;"",E7,D7)&lt;TODAY(),"überfällig",IF(IF(E7&lt;&gt;"",E7,D7)-TODAY()&lt;=7,"diese Woche","geplant"))))</f>
        <v/>
      </c>
      <c r="J7" s="23" t="inlineStr">
        <is>
          <t>Swissdec: Löhne ab 2026 mindestens ELM 5.0; FR-Grenzgänger ab 2027 ELM 5.3</t>
        </is>
      </c>
    </row>
    <row r="8" ht="30" customHeight="1">
      <c r="A8" s="8" t="n">
        <v>4</v>
      </c>
      <c r="B8" s="8" t="inlineStr">
        <is>
          <t>Stammdaten</t>
        </is>
      </c>
      <c r="C8" s="8" t="inlineStr">
        <is>
          <t>Liste aller quellensteuerpflichtigen Mitarbeitenden exportieren (Blatt Mitarbeitende)</t>
        </is>
      </c>
      <c r="D8" s="22">
        <f>Lohnlauf-50</f>
        <v/>
      </c>
      <c r="E8" s="14" t="n"/>
      <c r="F8" s="12" t="n"/>
      <c r="G8" s="12" t="inlineStr">
        <is>
          <t>offen</t>
        </is>
      </c>
      <c r="H8" s="14" t="n"/>
      <c r="I8" s="16">
        <f>IF(G8="erledigt","erledigt",IF(G8="nicht relevant","nicht relevant",IF(IF(E8&lt;&gt;"",E8,D8)&lt;TODAY(),"überfällig",IF(IF(E8&lt;&gt;"",E8,D8)-TODAY()&lt;=7,"diese Woche","geplant"))))</f>
        <v/>
      </c>
      <c r="J8" s="23" t="inlineStr">
        <is>
          <t>ESTV, Quellensteuer: Wohnsitz CH ohne Bewilligung C oder Wohnsitz im Ausland</t>
        </is>
      </c>
    </row>
    <row r="9" ht="30" customHeight="1">
      <c r="A9" s="8" t="n">
        <v>5</v>
      </c>
      <c r="B9" s="8" t="inlineStr">
        <is>
          <t>Stammdaten</t>
        </is>
      </c>
      <c r="C9" s="8" t="inlineStr">
        <is>
          <t>Austritte aus der Quellensteuer (neue Bewilligung C) und Neueintritte des Jahres abgleichen</t>
        </is>
      </c>
      <c r="D9" s="22">
        <f>Lohnlauf-45</f>
        <v/>
      </c>
      <c r="E9" s="14" t="n"/>
      <c r="F9" s="12" t="n"/>
      <c r="G9" s="12" t="inlineStr">
        <is>
          <t>offen</t>
        </is>
      </c>
      <c r="H9" s="14" t="n"/>
      <c r="I9" s="16">
        <f>IF(G9="erledigt","erledigt",IF(G9="nicht relevant","nicht relevant",IF(IF(E9&lt;&gt;"",E9,D9)&lt;TODAY(),"überfällig",IF(IF(E9&lt;&gt;"",E9,D9)-TODAY()&lt;=7,"diese Woche","geplant"))))</f>
        <v/>
      </c>
      <c r="J9" s="23" t="inlineStr">
        <is>
          <t>ZH: Neuanstellungen innert acht Tagen melden (ZStB 87.3, Ziff. 28)</t>
        </is>
      </c>
    </row>
    <row r="10" ht="30" customHeight="1">
      <c r="A10" s="8" t="n">
        <v>6</v>
      </c>
      <c r="B10" s="8" t="inlineStr">
        <is>
          <t>Stammdaten</t>
        </is>
      </c>
      <c r="C10" s="8" t="inlineStr">
        <is>
          <t>Zivilstand, Erwerbstätigkeit Ehegatte, Kinder und Konfession je Person mit Personalakte prüfen; fehlende Angaben einholen</t>
        </is>
      </c>
      <c r="D10" s="22">
        <f>Lohnlauf-40</f>
        <v/>
      </c>
      <c r="E10" s="14" t="n"/>
      <c r="F10" s="12" t="n"/>
      <c r="G10" s="12" t="inlineStr">
        <is>
          <t>offen</t>
        </is>
      </c>
      <c r="H10" s="14" t="n"/>
      <c r="I10" s="16">
        <f>IF(G10="erledigt","erledigt",IF(G10="nicht relevant","nicht relevant",IF(IF(E10&lt;&gt;"",E10,D10)&lt;TODAY(),"überfällig",IF(IF(E10&lt;&gt;"",E10,D10)-TODAY()&lt;=7,"diese Woche","geplant"))))</f>
        <v/>
      </c>
      <c r="J10" s="23" t="inlineStr">
        <is>
          <t>KS 45, Ziff. 4.1: ohne verlässliche Angaben A0Y bzw. C0Y</t>
        </is>
      </c>
    </row>
    <row r="11" ht="30" customHeight="1">
      <c r="A11" s="8" t="n">
        <v>7</v>
      </c>
      <c r="B11" s="8" t="inlineStr">
        <is>
          <t>Stammdaten</t>
        </is>
      </c>
      <c r="C11" s="8" t="inlineStr">
        <is>
          <t>Nachweise der Erstausbildung für volljährige Kinder einholen</t>
        </is>
      </c>
      <c r="D11" s="22">
        <f>Lohnlauf-40</f>
        <v/>
      </c>
      <c r="E11" s="14" t="n"/>
      <c r="F11" s="12" t="n"/>
      <c r="G11" s="12" t="inlineStr">
        <is>
          <t>offen</t>
        </is>
      </c>
      <c r="H11" s="14" t="n"/>
      <c r="I11" s="16">
        <f>IF(G11="erledigt","erledigt",IF(G11="nicht relevant","nicht relevant",IF(IF(E11&lt;&gt;"",E11,D11)&lt;TODAY(),"überfällig",IF(IF(E11&lt;&gt;"",E11,D11)-TODAY()&lt;=7,"diese Woche","geplant"))))</f>
        <v/>
      </c>
      <c r="J11" s="23" t="inlineStr">
        <is>
          <t>KS 45, Ziff. 4.7</t>
        </is>
      </c>
    </row>
    <row r="12" ht="30" customHeight="1">
      <c r="A12" s="8" t="n">
        <v>8</v>
      </c>
      <c r="B12" s="8" t="inlineStr">
        <is>
          <t>Tessin</t>
        </is>
      </c>
      <c r="C12" s="8" t="inlineStr">
        <is>
          <t>Personen mit Arbeitsort TI und Wohnsitz im Ausland identifizieren; Zuordnung zu W, X, Y, Z mit dem Kanton klären</t>
        </is>
      </c>
      <c r="D12" s="22">
        <f>Lohnlauf-40</f>
        <v/>
      </c>
      <c r="E12" s="14" t="n"/>
      <c r="F12" s="12" t="n"/>
      <c r="G12" s="12" t="inlineStr">
        <is>
          <t>offen</t>
        </is>
      </c>
      <c r="H12" s="14" t="n"/>
      <c r="I12" s="16">
        <f>IF(G12="erledigt","erledigt",IF(G12="nicht relevant","nicht relevant",IF(IF(E12&lt;&gt;"",E12,D12)&lt;TODAY(),"überfällig",IF(IF(E12&lt;&gt;"",E12,D12)-TODAY()&lt;=7,"diese Woche","geplant"))))</f>
        <v/>
      </c>
      <c r="J12" s="23" t="inlineStr">
        <is>
          <t>ESTV, Recordformat ab 2027: W, X, Y, Z nur TI ab 1.1.2027</t>
        </is>
      </c>
    </row>
    <row r="13" ht="30" customHeight="1">
      <c r="A13" s="8" t="n">
        <v>9</v>
      </c>
      <c r="B13" s="8" t="inlineStr">
        <is>
          <t>Software</t>
        </is>
      </c>
      <c r="C13" s="8" t="inlineStr">
        <is>
          <t>Update der Lohnsoftware installieren und Version notieren</t>
        </is>
      </c>
      <c r="D13" s="22">
        <f>Lohnlauf-30</f>
        <v/>
      </c>
      <c r="E13" s="14" t="n"/>
      <c r="F13" s="12" t="n"/>
      <c r="G13" s="12" t="inlineStr">
        <is>
          <t>offen</t>
        </is>
      </c>
      <c r="H13" s="14" t="n"/>
      <c r="I13" s="16">
        <f>IF(G13="erledigt","erledigt",IF(G13="nicht relevant","nicht relevant",IF(IF(E13&lt;&gt;"",E13,D13)&lt;TODAY(),"überfällig",IF(IF(E13&lt;&gt;"",E13,D13)-TODAY()&lt;=7,"diese Woche","geplant"))))</f>
        <v/>
      </c>
      <c r="J13" s="23" t="inlineStr">
        <is>
          <t>Angaben des Softwareanbieters</t>
        </is>
      </c>
    </row>
    <row r="14" ht="30" customHeight="1">
      <c r="A14" s="8" t="n">
        <v>10</v>
      </c>
      <c r="B14" s="8" t="inlineStr">
        <is>
          <t>Tarife</t>
        </is>
      </c>
      <c r="C14" s="8" t="inlineStr">
        <is>
          <t>Tarifdateien pro Kanton importieren, Dateidatum laut ESTV-Seite protokollieren (Blatt Import)</t>
        </is>
      </c>
      <c r="D14" s="22">
        <f>Lohnlauf-14</f>
        <v/>
      </c>
      <c r="E14" s="14" t="n"/>
      <c r="F14" s="12" t="n"/>
      <c r="G14" s="12" t="inlineStr">
        <is>
          <t>offen</t>
        </is>
      </c>
      <c r="H14" s="14" t="n"/>
      <c r="I14" s="16">
        <f>IF(G14="erledigt","erledigt",IF(G14="nicht relevant","nicht relevant",IF(IF(E14&lt;&gt;"",E14,D14)&lt;TODAY(),"überfällig",IF(IF(E14&lt;&gt;"",E14,D14)-TODAY()&lt;=7,"diese Woche","geplant"))))</f>
        <v/>
      </c>
      <c r="J14" s="23" t="inlineStr">
        <is>
          <t>ESTV: Dateien 2027 voraussichtlich im Dezember 2026</t>
        </is>
      </c>
    </row>
    <row r="15" ht="30" customHeight="1">
      <c r="A15" s="8" t="n">
        <v>11</v>
      </c>
      <c r="B15" s="8" t="inlineStr">
        <is>
          <t>Tarife</t>
        </is>
      </c>
      <c r="C15" s="8" t="inlineStr">
        <is>
          <t>Tarifcodes in der Software erfassen bzw. prüfen (Blatt Mitarbeitende, Spalte Q)</t>
        </is>
      </c>
      <c r="D15" s="22">
        <f>Lohnlauf-10</f>
        <v/>
      </c>
      <c r="E15" s="14" t="n"/>
      <c r="F15" s="12" t="n"/>
      <c r="G15" s="12" t="inlineStr">
        <is>
          <t>offen</t>
        </is>
      </c>
      <c r="H15" s="14" t="n"/>
      <c r="I15" s="16">
        <f>IF(G15="erledigt","erledigt",IF(G15="nicht relevant","nicht relevant",IF(IF(E15&lt;&gt;"",E15,D15)&lt;TODAY(),"überfällig",IF(IF(E15&lt;&gt;"",E15,D15)-TODAY()&lt;=7,"diese Woche","geplant"))))</f>
        <v/>
      </c>
      <c r="J15" s="23" t="inlineStr">
        <is>
          <t>ESTV, Recordformat: Tarifgruppe, Kinder 0 bis 9, Y/N</t>
        </is>
      </c>
    </row>
    <row r="16" ht="30" customHeight="1">
      <c r="A16" s="8" t="n">
        <v>12</v>
      </c>
      <c r="B16" s="8" t="inlineStr">
        <is>
          <t>Test</t>
        </is>
      </c>
      <c r="C16" s="8" t="inlineStr">
        <is>
          <t>Testlohnlauf mit Stichproben gegen lesbare Kantonstarife (Blatt Testlauf)</t>
        </is>
      </c>
      <c r="D16" s="22">
        <f>Lohnlauf-7</f>
        <v/>
      </c>
      <c r="E16" s="14" t="n"/>
      <c r="F16" s="12" t="n"/>
      <c r="G16" s="12" t="inlineStr">
        <is>
          <t>offen</t>
        </is>
      </c>
      <c r="H16" s="14" t="n"/>
      <c r="I16" s="16">
        <f>IF(G16="erledigt","erledigt",IF(G16="nicht relevant","nicht relevant",IF(IF(E16&lt;&gt;"",E16,D16)&lt;TODAY(),"überfällig",IF(IF(E16&lt;&gt;"",E16,D16)-TODAY()&lt;=7,"diese Woche","geplant"))))</f>
        <v/>
      </c>
      <c r="J16" s="23" t="inlineStr">
        <is>
          <t>Lesbare Tarife nur bei den kantonalen Steuerverwaltungen (ESTV)</t>
        </is>
      </c>
    </row>
    <row r="17" ht="30" customHeight="1">
      <c r="A17" s="8" t="n">
        <v>13</v>
      </c>
      <c r="B17" s="8" t="inlineStr">
        <is>
          <t>Lohnlauf</t>
        </is>
      </c>
      <c r="C17" s="8" t="inlineStr">
        <is>
          <t>Ersten Lohnlauf des Steuerjahres freigeben</t>
        </is>
      </c>
      <c r="D17" s="22">
        <f>Lohnlauf</f>
        <v/>
      </c>
      <c r="E17" s="14" t="n"/>
      <c r="F17" s="12" t="n"/>
      <c r="G17" s="12" t="inlineStr">
        <is>
          <t>offen</t>
        </is>
      </c>
      <c r="H17" s="14" t="n"/>
      <c r="I17" s="16">
        <f>IF(G17="erledigt","erledigt",IF(G17="nicht relevant","nicht relevant",IF(IF(E17&lt;&gt;"",E17,D17)&lt;TODAY(),"überfällig",IF(IF(E17&lt;&gt;"",E17,D17)-TODAY()&lt;=7,"diese Woche","geplant"))))</f>
        <v/>
      </c>
      <c r="J17" s="23" t="inlineStr"/>
    </row>
    <row r="18" ht="30" customHeight="1">
      <c r="A18" s="8" t="n">
        <v>14</v>
      </c>
      <c r="B18" s="8" t="inlineStr">
        <is>
          <t>Abschluss Vorjahr</t>
        </is>
      </c>
      <c r="C18" s="8" t="inlineStr">
        <is>
          <t>Abrechnung Dezember bzw. Jahresabrechnung des Vorjahres übermitteln, Quittungen prüfen</t>
        </is>
      </c>
      <c r="D18" s="22">
        <f>DATE(Steuerjahr-1,12,31)+30</f>
        <v/>
      </c>
      <c r="E18" s="14" t="n"/>
      <c r="F18" s="12" t="n"/>
      <c r="G18" s="12" t="inlineStr">
        <is>
          <t>offen</t>
        </is>
      </c>
      <c r="H18" s="14" t="n"/>
      <c r="I18" s="16">
        <f>IF(G18="erledigt","erledigt",IF(G18="nicht relevant","nicht relevant",IF(IF(E18&lt;&gt;"",E18,D18)&lt;TODAY(),"überfällig",IF(IF(E18&lt;&gt;"",E18,D18)-TODAY()&lt;=7,"diese Woche","geplant"))))</f>
        <v/>
      </c>
      <c r="J18" s="23" t="inlineStr">
        <is>
          <t>Beispiel ZH: innert 30 Tagen; TI: Jahresabrechnung bis 31. Januar</t>
        </is>
      </c>
    </row>
    <row r="19" ht="30" customHeight="1">
      <c r="A19" s="8" t="n">
        <v>15</v>
      </c>
      <c r="B19" s="8" t="inlineStr">
        <is>
          <t>ELM</t>
        </is>
      </c>
      <c r="C19" s="8" t="inlineStr">
        <is>
          <t>Abrechnung des ersten Monats übermitteln, Quittung pro Kanton prüfen (Blatt ELM)</t>
        </is>
      </c>
      <c r="D19" s="22">
        <f>EOMONTH(Lohnlauf,0)+30</f>
        <v/>
      </c>
      <c r="E19" s="14" t="n"/>
      <c r="F19" s="12" t="n"/>
      <c r="G19" s="12" t="inlineStr">
        <is>
          <t>offen</t>
        </is>
      </c>
      <c r="H19" s="14" t="n"/>
      <c r="I19" s="16">
        <f>IF(G19="erledigt","erledigt",IF(G19="nicht relevant","nicht relevant",IF(IF(E19&lt;&gt;"",E19,D19)&lt;TODAY(),"überfällig",IF(IF(E19&lt;&gt;"",E19,D19)-TODAY()&lt;=7,"diese Woche","geplant"))))</f>
        <v/>
      </c>
      <c r="J19" s="23" t="inlineStr">
        <is>
          <t>Beispiel ZH: innert 30 Tagen nach Periodenende; Quittierung pro Kanton</t>
        </is>
      </c>
    </row>
    <row r="20" ht="30" customHeight="1">
      <c r="A20" s="8" t="n">
        <v>16</v>
      </c>
      <c r="B20" s="8" t="inlineStr">
        <is>
          <t>Korrektur</t>
        </is>
      </c>
      <c r="C20" s="8" t="inlineStr">
        <is>
          <t>Korrekturen des Vorjahres erfassen (Tarif, Bruttolohn, entfallene Quellensteuerpflicht)</t>
        </is>
      </c>
      <c r="D20" s="22">
        <f>DATE(Steuerjahr,3,31)</f>
        <v/>
      </c>
      <c r="E20" s="14" t="n"/>
      <c r="F20" s="12" t="n"/>
      <c r="G20" s="12" t="inlineStr">
        <is>
          <t>offen</t>
        </is>
      </c>
      <c r="H20" s="14" t="n"/>
      <c r="I20" s="16">
        <f>IF(G20="erledigt","erledigt",IF(G20="nicht relevant","nicht relevant",IF(IF(E20&lt;&gt;"",E20,D20)&lt;TODAY(),"überfällig",IF(IF(E20&lt;&gt;"",E20,D20)-TODAY()&lt;=7,"diese Woche","geplant"))))</f>
        <v/>
      </c>
      <c r="J20" s="23" t="inlineStr">
        <is>
          <t>ZH: Korrektur bis 31. März des Folgejahres</t>
        </is>
      </c>
    </row>
    <row r="21" ht="30" customHeight="1">
      <c r="A21" s="8" t="n">
        <v>17</v>
      </c>
      <c r="B21" s="8" t="inlineStr">
        <is>
          <t>Nachkontrolle</t>
        </is>
      </c>
      <c r="C21" s="8" t="inlineStr">
        <is>
          <t>Prüfen, ob Tarifdateien Ihrer Kantone ein neueres Datum tragen; bei Bedarf neu importieren</t>
        </is>
      </c>
      <c r="D21" s="22">
        <f>DATE(Steuerjahr,3,31)</f>
        <v/>
      </c>
      <c r="E21" s="14" t="n"/>
      <c r="F21" s="12" t="n"/>
      <c r="G21" s="12" t="inlineStr">
        <is>
          <t>offen</t>
        </is>
      </c>
      <c r="H21" s="14" t="n"/>
      <c r="I21" s="16">
        <f>IF(G21="erledigt","erledigt",IF(G21="nicht relevant","nicht relevant",IF(IF(E21&lt;&gt;"",E21,D21)&lt;TODAY(),"überfällig",IF(IF(E21&lt;&gt;"",E21,D21)-TODAY()&lt;=7,"diese Woche","geplant"))))</f>
        <v/>
      </c>
      <c r="J21" s="23" t="inlineStr">
        <is>
          <t>ESTV: Gesamtdatei und AG 2026 neu publiziert am 04.03.2026</t>
        </is>
      </c>
    </row>
    <row r="22">
      <c r="A22" s="12" t="n"/>
      <c r="B22" s="12" t="n"/>
      <c r="C22" s="12" t="n"/>
      <c r="D22" s="22" t="inlineStr"/>
      <c r="E22" s="14" t="n"/>
      <c r="F22" s="12" t="n"/>
      <c r="G22" s="12" t="n"/>
      <c r="H22" s="14" t="n"/>
      <c r="I22" s="16">
        <f>IF(C22="","",IF(G22="erledigt","erledigt",IF(G22="nicht relevant","nicht relevant",IF(E22="","Termin fehlt",IF(E22&lt;TODAY(),"überfällig",IF(E22-TODAY()&lt;=7,"diese Woche","geplant"))))))</f>
        <v/>
      </c>
      <c r="J22" s="12" t="n"/>
    </row>
    <row r="23">
      <c r="A23" s="12" t="n"/>
      <c r="B23" s="12" t="n"/>
      <c r="C23" s="12" t="n"/>
      <c r="D23" s="22" t="inlineStr"/>
      <c r="E23" s="14" t="n"/>
      <c r="F23" s="12" t="n"/>
      <c r="G23" s="12" t="n"/>
      <c r="H23" s="14" t="n"/>
      <c r="I23" s="16">
        <f>IF(C23="","",IF(G23="erledigt","erledigt",IF(G23="nicht relevant","nicht relevant",IF(E23="","Termin fehlt",IF(E23&lt;TODAY(),"überfällig",IF(E23-TODAY()&lt;=7,"diese Woche","geplant"))))))</f>
        <v/>
      </c>
      <c r="J23" s="12" t="n"/>
    </row>
    <row r="24">
      <c r="A24" s="12" t="n"/>
      <c r="B24" s="12" t="n"/>
      <c r="C24" s="12" t="n"/>
      <c r="D24" s="22" t="inlineStr"/>
      <c r="E24" s="14" t="n"/>
      <c r="F24" s="12" t="n"/>
      <c r="G24" s="12" t="n"/>
      <c r="H24" s="14" t="n"/>
      <c r="I24" s="16">
        <f>IF(C24="","",IF(G24="erledigt","erledigt",IF(G24="nicht relevant","nicht relevant",IF(E24="","Termin fehlt",IF(E24&lt;TODAY(),"überfällig",IF(E24-TODAY()&lt;=7,"diese Woche","geplant"))))))</f>
        <v/>
      </c>
      <c r="J24" s="12" t="n"/>
    </row>
    <row r="25">
      <c r="A25" s="12" t="n"/>
      <c r="B25" s="12" t="n"/>
      <c r="C25" s="12" t="n"/>
      <c r="D25" s="22" t="inlineStr"/>
      <c r="E25" s="14" t="n"/>
      <c r="F25" s="12" t="n"/>
      <c r="G25" s="12" t="n"/>
      <c r="H25" s="14" t="n"/>
      <c r="I25" s="16">
        <f>IF(C25="","",IF(G25="erledigt","erledigt",IF(G25="nicht relevant","nicht relevant",IF(E25="","Termin fehlt",IF(E25&lt;TODAY(),"überfällig",IF(E25-TODAY()&lt;=7,"diese Woche","geplant"))))))</f>
        <v/>
      </c>
      <c r="J25" s="12" t="n"/>
    </row>
    <row r="26">
      <c r="A26" s="12" t="n"/>
      <c r="B26" s="12" t="n"/>
      <c r="C26" s="12" t="n"/>
      <c r="D26" s="22" t="inlineStr"/>
      <c r="E26" s="14" t="n"/>
      <c r="F26" s="12" t="n"/>
      <c r="G26" s="12" t="n"/>
      <c r="H26" s="14" t="n"/>
      <c r="I26" s="16">
        <f>IF(C26="","",IF(G26="erledigt","erledigt",IF(G26="nicht relevant","nicht relevant",IF(E26="","Termin fehlt",IF(E26&lt;TODAY(),"überfällig",IF(E26-TODAY()&lt;=7,"diese Woche","geplant"))))))</f>
        <v/>
      </c>
      <c r="J26" s="12" t="n"/>
    </row>
    <row r="28">
      <c r="C28" s="11" t="inlineStr">
        <is>
          <t>Offene Aufgaben / davon überfällig</t>
        </is>
      </c>
      <c r="D28" s="24">
        <f>COUNTIF(G5:G26,"offen")+COUNTIF(G5:G26,"in Arbeit")</f>
        <v/>
      </c>
      <c r="E28" s="24">
        <f>COUNTIF(I5:I26,"überfällig")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4:J26"/>
  <conditionalFormatting sqref="I5:I26">
    <cfRule type="expression" priority="1" dxfId="0">
      <formula>I5="überfällig"</formula>
    </cfRule>
  </conditionalFormatting>
  <dataValidations count="2">
    <dataValidation sqref="G5:G26" showDropDown="0" showInputMessage="0" showErrorMessage="1" allowBlank="1" errorTitle="Ungültige Eingabe" error="Bitte einen Wert aus der Liste wählen." type="list">
      <formula1>=L_AufgStatus</formula1>
    </dataValidation>
    <dataValidation sqref="E5:E26" showDropDown="0" showInputMessage="0" showErrorMessage="1" allowBlank="1" errorTitle="Ungültige Eingabe" error="Bitte ein Datum eintragen." type="date" operator="greaterThan">
      <formula1>DATE(2026,1,1)</formula1>
    </dataValidation>
  </dataValidations>
  <pageMargins left="0.75" right="0.75" top="1" bottom="1" header="0.5" footer="0.5"/>
  <pageSetup orientation="landscape" paperSize="9" fitToHeight="0" fitToWidth="1"/>
  <headerFooter>
    <oddHeader>&amp;L&amp;8 &amp;A&amp;R&amp;8 Seite &amp;P von &amp;N</oddHeader>
    <oddFooter>&amp;C&amp;"Arial"&amp;8 Vortrieb · vortrieb.ch · Stand Oktober 2026 · ersetzt keine Beratung im Einzelfall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U105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8" customWidth="1" min="3" max="3"/>
    <col width="10" customWidth="1" min="4" max="4"/>
    <col width="24" customWidth="1" min="5" max="5"/>
    <col width="10" customWidth="1" min="6" max="6"/>
    <col width="12" customWidth="1" min="7" max="7"/>
    <col width="10" customWidth="1" min="8" max="8"/>
    <col width="11" customWidth="1" min="9" max="9"/>
    <col width="8" customWidth="1" min="10" max="10"/>
    <col width="11" customWidth="1" min="11" max="11"/>
    <col width="9" customWidth="1" min="12" max="12"/>
    <col width="10" customWidth="1" min="13" max="13"/>
    <col width="10" customWidth="1" min="14" max="14"/>
    <col width="8" customWidth="1" min="15" max="15"/>
    <col width="20" customWidth="1" min="16" max="16"/>
    <col width="10" customWidth="1" min="17" max="17"/>
    <col width="22" customWidth="1" min="18" max="18"/>
    <col width="11" customWidth="1" min="19" max="19"/>
    <col width="11" customWidth="1" min="20" max="20"/>
    <col width="30" customWidth="1" min="21" max="21"/>
  </cols>
  <sheetData>
    <row r="1" ht="24" customHeight="1">
      <c r="A1" s="1" t="inlineStr">
        <is>
          <t>Prüfliste Mitarbeitende</t>
        </is>
      </c>
    </row>
    <row r="2">
      <c r="A2" s="2" t="inlineStr">
        <is>
          <t>Eine Zeile pro Person und Arbeitskanton. Spalten O und P rechnen einen Vorschlag; Spalte R vergleicht mit der Software.</t>
        </is>
      </c>
    </row>
    <row r="3">
      <c r="A3" s="10" t="inlineStr">
        <is>
          <t>Beispielzeilen 1 bis 6 sind fiktiv. Vorschlag ohne Tarif G, E, D und Q sowie ohne Sonderfälle; verbindlich ist die Einstufung nach Kanton.</t>
        </is>
      </c>
    </row>
    <row r="5" ht="44" customHeight="1">
      <c r="A5" s="20" t="inlineStr">
        <is>
          <t>Nr.</t>
        </is>
      </c>
      <c r="B5" s="20" t="inlineStr">
        <is>
          <t>Name</t>
        </is>
      </c>
      <c r="C5" s="20" t="inlineStr">
        <is>
          <t>Arbeits-kanton</t>
        </is>
      </c>
      <c r="D5" s="20" t="inlineStr">
        <is>
          <t>Wohnsitz</t>
        </is>
      </c>
      <c r="E5" s="20" t="inlineStr">
        <is>
          <t>Status Ausland</t>
        </is>
      </c>
      <c r="F5" s="20" t="inlineStr">
        <is>
          <t>Bewilli-gung</t>
        </is>
      </c>
      <c r="G5" s="20" t="inlineStr">
        <is>
          <t>Zivilstand</t>
        </is>
      </c>
      <c r="H5" s="20" t="inlineStr">
        <is>
          <t>Ehegatte erwerbs-tätig (J/N)</t>
        </is>
      </c>
      <c r="I5" s="20" t="inlineStr">
        <is>
          <t>Allein mit Kind im Haushalt (J/N)</t>
        </is>
      </c>
      <c r="J5" s="20" t="inlineStr">
        <is>
          <t>Anzahl Kinder</t>
        </is>
      </c>
      <c r="K5" s="20" t="inlineStr">
        <is>
          <t>Nachweis Erst-ausbildung</t>
        </is>
      </c>
      <c r="L5" s="20" t="inlineStr">
        <is>
          <t>Kirchen-steuer (Y/N)</t>
        </is>
      </c>
      <c r="M5" s="20" t="inlineStr">
        <is>
          <t>Angaben voll-ständig (J/N)</t>
        </is>
      </c>
      <c r="N5" s="20" t="inlineStr">
        <is>
          <t>Tarifcode Vorjahr (Software)</t>
        </is>
      </c>
      <c r="O5" s="20" t="inlineStr">
        <is>
          <t>Basis-gruppe</t>
        </is>
      </c>
      <c r="P5" s="20" t="inlineStr">
        <is>
          <t>Vorschlag Tarifcode</t>
        </is>
      </c>
      <c r="Q5" s="20" t="inlineStr">
        <is>
          <t>Tarifcode neu (Software)</t>
        </is>
      </c>
      <c r="R5" s="20" t="inlineStr">
        <is>
          <t>Abgleich</t>
        </is>
      </c>
      <c r="S5" s="20" t="inlineStr">
        <is>
          <t>Änderung ggü. Vorjahr</t>
        </is>
      </c>
      <c r="T5" s="20" t="inlineStr">
        <is>
          <t>Letzte Mutation</t>
        </is>
      </c>
      <c r="U5" s="20" t="inlineStr">
        <is>
          <t>Bemerkung</t>
        </is>
      </c>
    </row>
    <row r="6">
      <c r="A6" s="12" t="n">
        <v>1</v>
      </c>
      <c r="B6" s="12" t="inlineStr">
        <is>
          <t>Beispiel 1 (fiktiv)</t>
        </is>
      </c>
      <c r="C6" s="12" t="inlineStr">
        <is>
          <t>ZH</t>
        </is>
      </c>
      <c r="D6" s="12" t="inlineStr">
        <is>
          <t>Schweiz</t>
        </is>
      </c>
      <c r="E6" s="12" t="inlineStr">
        <is>
          <t>Wohnsitz Schweiz</t>
        </is>
      </c>
      <c r="F6" s="12" t="inlineStr">
        <is>
          <t>B</t>
        </is>
      </c>
      <c r="G6" s="12" t="inlineStr">
        <is>
          <t>verheiratet</t>
        </is>
      </c>
      <c r="H6" s="12" t="inlineStr">
        <is>
          <t>N</t>
        </is>
      </c>
      <c r="I6" s="12" t="inlineStr">
        <is>
          <t>N</t>
        </is>
      </c>
      <c r="J6" s="13" t="n">
        <v>2</v>
      </c>
      <c r="K6" s="12" t="inlineStr">
        <is>
          <t>nicht nötig</t>
        </is>
      </c>
      <c r="L6" s="12" t="inlineStr">
        <is>
          <t>Y</t>
        </is>
      </c>
      <c r="M6" s="12" t="inlineStr">
        <is>
          <t>J</t>
        </is>
      </c>
      <c r="N6" s="12" t="inlineStr">
        <is>
          <t>B1Y</t>
        </is>
      </c>
      <c r="O6" s="19">
        <f>IF(C6="","",IF(AND(D6="Schweiz",OR(F6="C",F6="Schweizer/in")),"keine",IF(M6="N",IF(G6="verheiratet","C","A"),IF(G6="verheiratet",IF(H6="J","C","B"),IF(I6="J","H","A")))))</f>
        <v/>
      </c>
      <c r="P6" s="16">
        <f>IF(O6="","",IF(O6="keine","keine Quellensteuer",IF(M6="N",O6&amp;"0Y",IF(L6="","prüfen: Kirchensteuer fehlt",IF(AND(O6="H",N(J6)=0),"prüfen: H ohne Kind",IF(AND(N(J6)&gt;0,K6="N"),"prüfen: Ausbildungsnachweis",IF(E6="Grenzgänger Deutschland",MID("LMNP",FIND(O6,"ABCH"),1),IF(AND(E6="Grenzgänger Italien (Art. 3 Abs. 1)",OR(C6="GR",C6="TI",C6="VS")),MID("RSTU",FIND(O6,"ABCH"),1),IF(AND(E6="Wohnsitz Ausland, übrige",C6="TI",Steuerjahr&gt;=2027),MID("WXYZ",FIND(O6,"ABCH"),1),O6)))&amp;MIN(9,N(J6))&amp;L6))))))</f>
        <v/>
      </c>
      <c r="Q6" s="12" t="inlineStr">
        <is>
          <t>B2Y</t>
        </is>
      </c>
      <c r="R6" s="16">
        <f>IF(P6="","",IF(P6="keine Quellensteuer",IF(Q6="","ok (kein Abzug)","prüfen: Abzug entfernen"),IF(LEFT(P6,6)="prüfen",P6,IF(Q6="","offen",IF(Q6=P6,"ok","prüfen: Abweichung")))))</f>
        <v/>
      </c>
      <c r="S6" s="19">
        <f>IF(OR(N6="",Q6=""),"",IF(N6=Q6,"gleich","geändert"))</f>
        <v/>
      </c>
      <c r="T6" s="14" t="n">
        <v>46280</v>
      </c>
      <c r="U6" s="12" t="inlineStr">
        <is>
          <t>Beispiel: zweites Kind 09/2026, ab 10/2026 B2Y</t>
        </is>
      </c>
    </row>
    <row r="7">
      <c r="A7" s="12" t="n">
        <v>2</v>
      </c>
      <c r="B7" s="12" t="inlineStr">
        <is>
          <t>Beispiel 2 (fiktiv)</t>
        </is>
      </c>
      <c r="C7" s="12" t="inlineStr">
        <is>
          <t>ZH</t>
        </is>
      </c>
      <c r="D7" s="12" t="inlineStr">
        <is>
          <t>Schweiz</t>
        </is>
      </c>
      <c r="E7" s="12" t="inlineStr">
        <is>
          <t>Wohnsitz Schweiz</t>
        </is>
      </c>
      <c r="F7" s="12" t="inlineStr">
        <is>
          <t>L</t>
        </is>
      </c>
      <c r="G7" s="12" t="inlineStr">
        <is>
          <t>ledig</t>
        </is>
      </c>
      <c r="H7" s="12" t="n"/>
      <c r="I7" s="12" t="inlineStr">
        <is>
          <t>N</t>
        </is>
      </c>
      <c r="J7" s="13" t="n">
        <v>0</v>
      </c>
      <c r="K7" s="12" t="inlineStr">
        <is>
          <t>nicht nötig</t>
        </is>
      </c>
      <c r="L7" s="12" t="inlineStr">
        <is>
          <t>N</t>
        </is>
      </c>
      <c r="M7" s="12" t="inlineStr">
        <is>
          <t>J</t>
        </is>
      </c>
      <c r="N7" s="12" t="inlineStr">
        <is>
          <t>A0Y</t>
        </is>
      </c>
      <c r="O7" s="19">
        <f>IF(C7="","",IF(AND(D7="Schweiz",OR(F7="C",F7="Schweizer/in")),"keine",IF(M7="N",IF(G7="verheiratet","C","A"),IF(G7="verheiratet",IF(H7="J","C","B"),IF(I7="J","H","A")))))</f>
        <v/>
      </c>
      <c r="P7" s="16">
        <f>IF(O7="","",IF(O7="keine","keine Quellensteuer",IF(M7="N",O7&amp;"0Y",IF(L7="","prüfen: Kirchensteuer fehlt",IF(AND(O7="H",N(J7)=0),"prüfen: H ohne Kind",IF(AND(N(J7)&gt;0,K7="N"),"prüfen: Ausbildungsnachweis",IF(E7="Grenzgänger Deutschland",MID("LMNP",FIND(O7,"ABCH"),1),IF(AND(E7="Grenzgänger Italien (Art. 3 Abs. 1)",OR(C7="GR",C7="TI",C7="VS")),MID("RSTU",FIND(O7,"ABCH"),1),IF(AND(E7="Wohnsitz Ausland, übrige",C7="TI",Steuerjahr&gt;=2027),MID("WXYZ",FIND(O7,"ABCH"),1),O7)))&amp;MIN(9,N(J7))&amp;L7))))))</f>
        <v/>
      </c>
      <c r="Q7" s="12" t="inlineStr">
        <is>
          <t>A0Y</t>
        </is>
      </c>
      <c r="R7" s="16">
        <f>IF(P7="","",IF(P7="keine Quellensteuer",IF(Q7="","ok (kein Abzug)","prüfen: Abzug entfernen"),IF(LEFT(P7,6)="prüfen",P7,IF(Q7="","offen",IF(Q7=P7,"ok","prüfen: Abweichung")))))</f>
        <v/>
      </c>
      <c r="S7" s="19">
        <f>IF(OR(N7="",Q7=""),"",IF(N7=Q7,"gleich","geändert"))</f>
        <v/>
      </c>
      <c r="T7" s="14" t="n"/>
      <c r="U7" s="12" t="inlineStr">
        <is>
          <t>Beispiel: Konfession nie erfasst, Software setzte Y</t>
        </is>
      </c>
    </row>
    <row r="8">
      <c r="A8" s="12" t="n">
        <v>3</v>
      </c>
      <c r="B8" s="12" t="inlineStr">
        <is>
          <t>Beispiel 3 (fiktiv)</t>
        </is>
      </c>
      <c r="C8" s="12" t="inlineStr">
        <is>
          <t>ZH</t>
        </is>
      </c>
      <c r="D8" s="12" t="inlineStr">
        <is>
          <t>Schweiz</t>
        </is>
      </c>
      <c r="E8" s="12" t="inlineStr">
        <is>
          <t>Wohnsitz Schweiz</t>
        </is>
      </c>
      <c r="F8" s="12" t="inlineStr">
        <is>
          <t>C</t>
        </is>
      </c>
      <c r="G8" s="12" t="inlineStr">
        <is>
          <t>ledig</t>
        </is>
      </c>
      <c r="H8" s="12" t="n"/>
      <c r="I8" s="12" t="inlineStr">
        <is>
          <t>N</t>
        </is>
      </c>
      <c r="J8" s="13" t="n">
        <v>0</v>
      </c>
      <c r="K8" s="12" t="inlineStr">
        <is>
          <t>nicht nötig</t>
        </is>
      </c>
      <c r="L8" s="12" t="inlineStr">
        <is>
          <t>N</t>
        </is>
      </c>
      <c r="M8" s="12" t="inlineStr">
        <is>
          <t>J</t>
        </is>
      </c>
      <c r="N8" s="12" t="inlineStr">
        <is>
          <t>A0N</t>
        </is>
      </c>
      <c r="O8" s="19">
        <f>IF(C8="","",IF(AND(D8="Schweiz",OR(F8="C",F8="Schweizer/in")),"keine",IF(M8="N",IF(G8="verheiratet","C","A"),IF(G8="verheiratet",IF(H8="J","C","B"),IF(I8="J","H","A")))))</f>
        <v/>
      </c>
      <c r="P8" s="16">
        <f>IF(O8="","",IF(O8="keine","keine Quellensteuer",IF(M8="N",O8&amp;"0Y",IF(L8="","prüfen: Kirchensteuer fehlt",IF(AND(O8="H",N(J8)=0),"prüfen: H ohne Kind",IF(AND(N(J8)&gt;0,K8="N"),"prüfen: Ausbildungsnachweis",IF(E8="Grenzgänger Deutschland",MID("LMNP",FIND(O8,"ABCH"),1),IF(AND(E8="Grenzgänger Italien (Art. 3 Abs. 1)",OR(C8="GR",C8="TI",C8="VS")),MID("RSTU",FIND(O8,"ABCH"),1),IF(AND(E8="Wohnsitz Ausland, übrige",C8="TI",Steuerjahr&gt;=2027),MID("WXYZ",FIND(O8,"ABCH"),1),O8)))&amp;MIN(9,N(J8))&amp;L8))))))</f>
        <v/>
      </c>
      <c r="Q8" s="12" t="inlineStr">
        <is>
          <t>A0N</t>
        </is>
      </c>
      <c r="R8" s="16">
        <f>IF(P8="","",IF(P8="keine Quellensteuer",IF(Q8="","ok (kein Abzug)","prüfen: Abzug entfernen"),IF(LEFT(P8,6)="prüfen",P8,IF(Q8="","offen",IF(Q8=P8,"ok","prüfen: Abweichung")))))</f>
        <v/>
      </c>
      <c r="S8" s="19">
        <f>IF(OR(N8="",Q8=""),"",IF(N8=Q8,"gleich","geändert"))</f>
        <v/>
      </c>
      <c r="T8" s="14" t="n">
        <v>46174</v>
      </c>
      <c r="U8" s="12" t="inlineStr">
        <is>
          <t>Beispiel: Bewilligung C seit 06/2026, Abzug ab 07/2026 korrigieren</t>
        </is>
      </c>
    </row>
    <row r="9">
      <c r="A9" s="12" t="n">
        <v>4</v>
      </c>
      <c r="B9" s="12" t="inlineStr">
        <is>
          <t>Beispiel 4 (fiktiv)</t>
        </is>
      </c>
      <c r="C9" s="12" t="inlineStr">
        <is>
          <t>TI</t>
        </is>
      </c>
      <c r="D9" s="12" t="inlineStr">
        <is>
          <t>Ausland</t>
        </is>
      </c>
      <c r="E9" s="12" t="inlineStr">
        <is>
          <t>Grenzgänger Italien (Art. 3 Abs. 1)</t>
        </is>
      </c>
      <c r="F9" s="12" t="inlineStr">
        <is>
          <t>G</t>
        </is>
      </c>
      <c r="G9" s="12" t="inlineStr">
        <is>
          <t>verheiratet</t>
        </is>
      </c>
      <c r="H9" s="12" t="inlineStr">
        <is>
          <t>J</t>
        </is>
      </c>
      <c r="I9" s="12" t="inlineStr">
        <is>
          <t>N</t>
        </is>
      </c>
      <c r="J9" s="13" t="n">
        <v>1</v>
      </c>
      <c r="K9" s="12" t="inlineStr">
        <is>
          <t>nicht nötig</t>
        </is>
      </c>
      <c r="L9" s="12" t="inlineStr">
        <is>
          <t>N</t>
        </is>
      </c>
      <c r="M9" s="12" t="inlineStr">
        <is>
          <t>J</t>
        </is>
      </c>
      <c r="N9" s="12" t="inlineStr">
        <is>
          <t>T1N</t>
        </is>
      </c>
      <c r="O9" s="19">
        <f>IF(C9="","",IF(AND(D9="Schweiz",OR(F9="C",F9="Schweizer/in")),"keine",IF(M9="N",IF(G9="verheiratet","C","A"),IF(G9="verheiratet",IF(H9="J","C","B"),IF(I9="J","H","A")))))</f>
        <v/>
      </c>
      <c r="P9" s="16">
        <f>IF(O9="","",IF(O9="keine","keine Quellensteuer",IF(M9="N",O9&amp;"0Y",IF(L9="","prüfen: Kirchensteuer fehlt",IF(AND(O9="H",N(J9)=0),"prüfen: H ohne Kind",IF(AND(N(J9)&gt;0,K9="N"),"prüfen: Ausbildungsnachweis",IF(E9="Grenzgänger Deutschland",MID("LMNP",FIND(O9,"ABCH"),1),IF(AND(E9="Grenzgänger Italien (Art. 3 Abs. 1)",OR(C9="GR",C9="TI",C9="VS")),MID("RSTU",FIND(O9,"ABCH"),1),IF(AND(E9="Wohnsitz Ausland, übrige",C9="TI",Steuerjahr&gt;=2027),MID("WXYZ",FIND(O9,"ABCH"),1),O9)))&amp;MIN(9,N(J9))&amp;L9))))))</f>
        <v/>
      </c>
      <c r="Q9" s="12" t="inlineStr">
        <is>
          <t>T1N</t>
        </is>
      </c>
      <c r="R9" s="16">
        <f>IF(P9="","",IF(P9="keine Quellensteuer",IF(Q9="","ok (kein Abzug)","prüfen: Abzug entfernen"),IF(LEFT(P9,6)="prüfen",P9,IF(Q9="","offen",IF(Q9=P9,"ok","prüfen: Abweichung")))))</f>
        <v/>
      </c>
      <c r="S9" s="19">
        <f>IF(OR(N9="",Q9=""),"",IF(N9=Q9,"gleich","geändert"))</f>
        <v/>
      </c>
      <c r="T9" s="14" t="n"/>
      <c r="U9" s="12" t="inlineStr">
        <is>
          <t>Beispiel</t>
        </is>
      </c>
    </row>
    <row r="10">
      <c r="A10" s="12" t="n">
        <v>5</v>
      </c>
      <c r="B10" s="12" t="inlineStr">
        <is>
          <t>Beispiel 5 (fiktiv)</t>
        </is>
      </c>
      <c r="C10" s="12" t="inlineStr">
        <is>
          <t>TI</t>
        </is>
      </c>
      <c r="D10" s="12" t="inlineStr">
        <is>
          <t>Ausland</t>
        </is>
      </c>
      <c r="E10" s="12" t="inlineStr">
        <is>
          <t>Wohnsitz Ausland, übrige</t>
        </is>
      </c>
      <c r="F10" s="12" t="inlineStr">
        <is>
          <t>G</t>
        </is>
      </c>
      <c r="G10" s="12" t="inlineStr">
        <is>
          <t>ledig</t>
        </is>
      </c>
      <c r="H10" s="12" t="n"/>
      <c r="I10" s="12" t="inlineStr">
        <is>
          <t>N</t>
        </is>
      </c>
      <c r="J10" s="13" t="n">
        <v>0</v>
      </c>
      <c r="K10" s="12" t="inlineStr">
        <is>
          <t>nicht nötig</t>
        </is>
      </c>
      <c r="L10" s="12" t="inlineStr">
        <is>
          <t>N</t>
        </is>
      </c>
      <c r="M10" s="12" t="inlineStr">
        <is>
          <t>J</t>
        </is>
      </c>
      <c r="N10" s="12" t="inlineStr">
        <is>
          <t>A0N</t>
        </is>
      </c>
      <c r="O10" s="19">
        <f>IF(C10="","",IF(AND(D10="Schweiz",OR(F10="C",F10="Schweizer/in")),"keine",IF(M10="N",IF(G10="verheiratet","C","A"),IF(G10="verheiratet",IF(H10="J","C","B"),IF(I10="J","H","A")))))</f>
        <v/>
      </c>
      <c r="P10" s="16">
        <f>IF(O10="","",IF(O10="keine","keine Quellensteuer",IF(M10="N",O10&amp;"0Y",IF(L10="","prüfen: Kirchensteuer fehlt",IF(AND(O10="H",N(J10)=0),"prüfen: H ohne Kind",IF(AND(N(J10)&gt;0,K10="N"),"prüfen: Ausbildungsnachweis",IF(E10="Grenzgänger Deutschland",MID("LMNP",FIND(O10,"ABCH"),1),IF(AND(E10="Grenzgänger Italien (Art. 3 Abs. 1)",OR(C10="GR",C10="TI",C10="VS")),MID("RSTU",FIND(O10,"ABCH"),1),IF(AND(E10="Wohnsitz Ausland, übrige",C10="TI",Steuerjahr&gt;=2027),MID("WXYZ",FIND(O10,"ABCH"),1),O10)))&amp;MIN(9,N(J10))&amp;L10))))))</f>
        <v/>
      </c>
      <c r="Q10" s="12" t="n"/>
      <c r="R10" s="16">
        <f>IF(P10="","",IF(P10="keine Quellensteuer",IF(Q10="","ok (kein Abzug)","prüfen: Abzug entfernen"),IF(LEFT(P10,6)="prüfen",P10,IF(Q10="","offen",IF(Q10=P10,"ok","prüfen: Abweichung")))))</f>
        <v/>
      </c>
      <c r="S10" s="19">
        <f>IF(OR(N10="",Q10=""),"",IF(N10=Q10,"gleich","geändert"))</f>
        <v/>
      </c>
      <c r="T10" s="14" t="n"/>
      <c r="U10" s="12" t="inlineStr">
        <is>
          <t>Beispiel: Zuordnung W mit Kanton klären</t>
        </is>
      </c>
    </row>
    <row r="11">
      <c r="A11" s="12" t="n">
        <v>6</v>
      </c>
      <c r="B11" s="12" t="inlineStr">
        <is>
          <t>Beispiel 6 (fiktiv)</t>
        </is>
      </c>
      <c r="C11" s="12" t="inlineStr">
        <is>
          <t>ZH</t>
        </is>
      </c>
      <c r="D11" s="12" t="inlineStr">
        <is>
          <t>Ausland</t>
        </is>
      </c>
      <c r="E11" s="12" t="inlineStr">
        <is>
          <t>Grenzgänger Deutschland</t>
        </is>
      </c>
      <c r="F11" s="12" t="inlineStr">
        <is>
          <t>G</t>
        </is>
      </c>
      <c r="G11" s="12" t="inlineStr">
        <is>
          <t>verheiratet</t>
        </is>
      </c>
      <c r="H11" s="12" t="inlineStr">
        <is>
          <t>N</t>
        </is>
      </c>
      <c r="I11" s="12" t="inlineStr">
        <is>
          <t>N</t>
        </is>
      </c>
      <c r="J11" s="13" t="n">
        <v>0</v>
      </c>
      <c r="K11" s="12" t="inlineStr">
        <is>
          <t>nicht nötig</t>
        </is>
      </c>
      <c r="L11" s="12" t="inlineStr">
        <is>
          <t>N</t>
        </is>
      </c>
      <c r="M11" s="12" t="inlineStr">
        <is>
          <t>J</t>
        </is>
      </c>
      <c r="N11" s="12" t="inlineStr">
        <is>
          <t>M0N</t>
        </is>
      </c>
      <c r="O11" s="19">
        <f>IF(C11="","",IF(AND(D11="Schweiz",OR(F11="C",F11="Schweizer/in")),"keine",IF(M11="N",IF(G11="verheiratet","C","A"),IF(G11="verheiratet",IF(H11="J","C","B"),IF(I11="J","H","A")))))</f>
        <v/>
      </c>
      <c r="P11" s="16">
        <f>IF(O11="","",IF(O11="keine","keine Quellensteuer",IF(M11="N",O11&amp;"0Y",IF(L11="","prüfen: Kirchensteuer fehlt",IF(AND(O11="H",N(J11)=0),"prüfen: H ohne Kind",IF(AND(N(J11)&gt;0,K11="N"),"prüfen: Ausbildungsnachweis",IF(E11="Grenzgänger Deutschland",MID("LMNP",FIND(O11,"ABCH"),1),IF(AND(E11="Grenzgänger Italien (Art. 3 Abs. 1)",OR(C11="GR",C11="TI",C11="VS")),MID("RSTU",FIND(O11,"ABCH"),1),IF(AND(E11="Wohnsitz Ausland, übrige",C11="TI",Steuerjahr&gt;=2027),MID("WXYZ",FIND(O11,"ABCH"),1),O11)))&amp;MIN(9,N(J11))&amp;L11))))))</f>
        <v/>
      </c>
      <c r="Q11" s="12" t="inlineStr">
        <is>
          <t>M0N</t>
        </is>
      </c>
      <c r="R11" s="16">
        <f>IF(P11="","",IF(P11="keine Quellensteuer",IF(Q11="","ok (kein Abzug)","prüfen: Abzug entfernen"),IF(LEFT(P11,6)="prüfen",P11,IF(Q11="","offen",IF(Q11=P11,"ok","prüfen: Abweichung")))))</f>
        <v/>
      </c>
      <c r="S11" s="19">
        <f>IF(OR(N11="",Q11=""),"",IF(N11=Q11,"gleich","geändert"))</f>
        <v/>
      </c>
      <c r="T11" s="14" t="n"/>
      <c r="U11" s="12" t="inlineStr">
        <is>
          <t>Beispiel</t>
        </is>
      </c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3" t="n"/>
      <c r="K12" s="12" t="n"/>
      <c r="L12" s="12" t="n"/>
      <c r="M12" s="12" t="n"/>
      <c r="N12" s="12" t="n"/>
      <c r="O12" s="19">
        <f>IF(C12="","",IF(AND(D12="Schweiz",OR(F12="C",F12="Schweizer/in")),"keine",IF(M12="N",IF(G12="verheiratet","C","A"),IF(G12="verheiratet",IF(H12="J","C","B"),IF(I12="J","H","A")))))</f>
        <v/>
      </c>
      <c r="P12" s="16">
        <f>IF(O12="","",IF(O12="keine","keine Quellensteuer",IF(M12="N",O12&amp;"0Y",IF(L12="","prüfen: Kirchensteuer fehlt",IF(AND(O12="H",N(J12)=0),"prüfen: H ohne Kind",IF(AND(N(J12)&gt;0,K12="N"),"prüfen: Ausbildungsnachweis",IF(E12="Grenzgänger Deutschland",MID("LMNP",FIND(O12,"ABCH"),1),IF(AND(E12="Grenzgänger Italien (Art. 3 Abs. 1)",OR(C12="GR",C12="TI",C12="VS")),MID("RSTU",FIND(O12,"ABCH"),1),IF(AND(E12="Wohnsitz Ausland, übrige",C12="TI",Steuerjahr&gt;=2027),MID("WXYZ",FIND(O12,"ABCH"),1),O12)))&amp;MIN(9,N(J12))&amp;L12))))))</f>
        <v/>
      </c>
      <c r="Q12" s="12" t="n"/>
      <c r="R12" s="16">
        <f>IF(P12="","",IF(P12="keine Quellensteuer",IF(Q12="","ok (kein Abzug)","prüfen: Abzug entfernen"),IF(LEFT(P12,6)="prüfen",P12,IF(Q12="","offen",IF(Q12=P12,"ok","prüfen: Abweichung")))))</f>
        <v/>
      </c>
      <c r="S12" s="19">
        <f>IF(OR(N12="",Q12=""),"",IF(N12=Q12,"gleich","geändert"))</f>
        <v/>
      </c>
      <c r="T12" s="14" t="n"/>
      <c r="U12" s="12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3" t="n"/>
      <c r="K13" s="12" t="n"/>
      <c r="L13" s="12" t="n"/>
      <c r="M13" s="12" t="n"/>
      <c r="N13" s="12" t="n"/>
      <c r="O13" s="19">
        <f>IF(C13="","",IF(AND(D13="Schweiz",OR(F13="C",F13="Schweizer/in")),"keine",IF(M13="N",IF(G13="verheiratet","C","A"),IF(G13="verheiratet",IF(H13="J","C","B"),IF(I13="J","H","A")))))</f>
        <v/>
      </c>
      <c r="P13" s="16">
        <f>IF(O13="","",IF(O13="keine","keine Quellensteuer",IF(M13="N",O13&amp;"0Y",IF(L13="","prüfen: Kirchensteuer fehlt",IF(AND(O13="H",N(J13)=0),"prüfen: H ohne Kind",IF(AND(N(J13)&gt;0,K13="N"),"prüfen: Ausbildungsnachweis",IF(E13="Grenzgänger Deutschland",MID("LMNP",FIND(O13,"ABCH"),1),IF(AND(E13="Grenzgänger Italien (Art. 3 Abs. 1)",OR(C13="GR",C13="TI",C13="VS")),MID("RSTU",FIND(O13,"ABCH"),1),IF(AND(E13="Wohnsitz Ausland, übrige",C13="TI",Steuerjahr&gt;=2027),MID("WXYZ",FIND(O13,"ABCH"),1),O13)))&amp;MIN(9,N(J13))&amp;L13))))))</f>
        <v/>
      </c>
      <c r="Q13" s="12" t="n"/>
      <c r="R13" s="16">
        <f>IF(P13="","",IF(P13="keine Quellensteuer",IF(Q13="","ok (kein Abzug)","prüfen: Abzug entfernen"),IF(LEFT(P13,6)="prüfen",P13,IF(Q13="","offen",IF(Q13=P13,"ok","prüfen: Abweichung")))))</f>
        <v/>
      </c>
      <c r="S13" s="19">
        <f>IF(OR(N13="",Q13=""),"",IF(N13=Q13,"gleich","geändert"))</f>
        <v/>
      </c>
      <c r="T13" s="14" t="n"/>
      <c r="U13" s="12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3" t="n"/>
      <c r="K14" s="12" t="n"/>
      <c r="L14" s="12" t="n"/>
      <c r="M14" s="12" t="n"/>
      <c r="N14" s="12" t="n"/>
      <c r="O14" s="19">
        <f>IF(C14="","",IF(AND(D14="Schweiz",OR(F14="C",F14="Schweizer/in")),"keine",IF(M14="N",IF(G14="verheiratet","C","A"),IF(G14="verheiratet",IF(H14="J","C","B"),IF(I14="J","H","A")))))</f>
        <v/>
      </c>
      <c r="P14" s="16">
        <f>IF(O14="","",IF(O14="keine","keine Quellensteuer",IF(M14="N",O14&amp;"0Y",IF(L14="","prüfen: Kirchensteuer fehlt",IF(AND(O14="H",N(J14)=0),"prüfen: H ohne Kind",IF(AND(N(J14)&gt;0,K14="N"),"prüfen: Ausbildungsnachweis",IF(E14="Grenzgänger Deutschland",MID("LMNP",FIND(O14,"ABCH"),1),IF(AND(E14="Grenzgänger Italien (Art. 3 Abs. 1)",OR(C14="GR",C14="TI",C14="VS")),MID("RSTU",FIND(O14,"ABCH"),1),IF(AND(E14="Wohnsitz Ausland, übrige",C14="TI",Steuerjahr&gt;=2027),MID("WXYZ",FIND(O14,"ABCH"),1),O14)))&amp;MIN(9,N(J14))&amp;L14))))))</f>
        <v/>
      </c>
      <c r="Q14" s="12" t="n"/>
      <c r="R14" s="16">
        <f>IF(P14="","",IF(P14="keine Quellensteuer",IF(Q14="","ok (kein Abzug)","prüfen: Abzug entfernen"),IF(LEFT(P14,6)="prüfen",P14,IF(Q14="","offen",IF(Q14=P14,"ok","prüfen: Abweichung")))))</f>
        <v/>
      </c>
      <c r="S14" s="19">
        <f>IF(OR(N14="",Q14=""),"",IF(N14=Q14,"gleich","geändert"))</f>
        <v/>
      </c>
      <c r="T14" s="14" t="n"/>
      <c r="U14" s="12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3" t="n"/>
      <c r="K15" s="12" t="n"/>
      <c r="L15" s="12" t="n"/>
      <c r="M15" s="12" t="n"/>
      <c r="N15" s="12" t="n"/>
      <c r="O15" s="19">
        <f>IF(C15="","",IF(AND(D15="Schweiz",OR(F15="C",F15="Schweizer/in")),"keine",IF(M15="N",IF(G15="verheiratet","C","A"),IF(G15="verheiratet",IF(H15="J","C","B"),IF(I15="J","H","A")))))</f>
        <v/>
      </c>
      <c r="P15" s="16">
        <f>IF(O15="","",IF(O15="keine","keine Quellensteuer",IF(M15="N",O15&amp;"0Y",IF(L15="","prüfen: Kirchensteuer fehlt",IF(AND(O15="H",N(J15)=0),"prüfen: H ohne Kind",IF(AND(N(J15)&gt;0,K15="N"),"prüfen: Ausbildungsnachweis",IF(E15="Grenzgänger Deutschland",MID("LMNP",FIND(O15,"ABCH"),1),IF(AND(E15="Grenzgänger Italien (Art. 3 Abs. 1)",OR(C15="GR",C15="TI",C15="VS")),MID("RSTU",FIND(O15,"ABCH"),1),IF(AND(E15="Wohnsitz Ausland, übrige",C15="TI",Steuerjahr&gt;=2027),MID("WXYZ",FIND(O15,"ABCH"),1),O15)))&amp;MIN(9,N(J15))&amp;L15))))))</f>
        <v/>
      </c>
      <c r="Q15" s="12" t="n"/>
      <c r="R15" s="16">
        <f>IF(P15="","",IF(P15="keine Quellensteuer",IF(Q15="","ok (kein Abzug)","prüfen: Abzug entfernen"),IF(LEFT(P15,6)="prüfen",P15,IF(Q15="","offen",IF(Q15=P15,"ok","prüfen: Abweichung")))))</f>
        <v/>
      </c>
      <c r="S15" s="19">
        <f>IF(OR(N15="",Q15=""),"",IF(N15=Q15,"gleich","geändert"))</f>
        <v/>
      </c>
      <c r="T15" s="14" t="n"/>
      <c r="U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3" t="n"/>
      <c r="K16" s="12" t="n"/>
      <c r="L16" s="12" t="n"/>
      <c r="M16" s="12" t="n"/>
      <c r="N16" s="12" t="n"/>
      <c r="O16" s="19">
        <f>IF(C16="","",IF(AND(D16="Schweiz",OR(F16="C",F16="Schweizer/in")),"keine",IF(M16="N",IF(G16="verheiratet","C","A"),IF(G16="verheiratet",IF(H16="J","C","B"),IF(I16="J","H","A")))))</f>
        <v/>
      </c>
      <c r="P16" s="16">
        <f>IF(O16="","",IF(O16="keine","keine Quellensteuer",IF(M16="N",O16&amp;"0Y",IF(L16="","prüfen: Kirchensteuer fehlt",IF(AND(O16="H",N(J16)=0),"prüfen: H ohne Kind",IF(AND(N(J16)&gt;0,K16="N"),"prüfen: Ausbildungsnachweis",IF(E16="Grenzgänger Deutschland",MID("LMNP",FIND(O16,"ABCH"),1),IF(AND(E16="Grenzgänger Italien (Art. 3 Abs. 1)",OR(C16="GR",C16="TI",C16="VS")),MID("RSTU",FIND(O16,"ABCH"),1),IF(AND(E16="Wohnsitz Ausland, übrige",C16="TI",Steuerjahr&gt;=2027),MID("WXYZ",FIND(O16,"ABCH"),1),O16)))&amp;MIN(9,N(J16))&amp;L16))))))</f>
        <v/>
      </c>
      <c r="Q16" s="12" t="n"/>
      <c r="R16" s="16">
        <f>IF(P16="","",IF(P16="keine Quellensteuer",IF(Q16="","ok (kein Abzug)","prüfen: Abzug entfernen"),IF(LEFT(P16,6)="prüfen",P16,IF(Q16="","offen",IF(Q16=P16,"ok","prüfen: Abweichung")))))</f>
        <v/>
      </c>
      <c r="S16" s="19">
        <f>IF(OR(N16="",Q16=""),"",IF(N16=Q16,"gleich","geändert"))</f>
        <v/>
      </c>
      <c r="T16" s="14" t="n"/>
      <c r="U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3" t="n"/>
      <c r="K17" s="12" t="n"/>
      <c r="L17" s="12" t="n"/>
      <c r="M17" s="12" t="n"/>
      <c r="N17" s="12" t="n"/>
      <c r="O17" s="19">
        <f>IF(C17="","",IF(AND(D17="Schweiz",OR(F17="C",F17="Schweizer/in")),"keine",IF(M17="N",IF(G17="verheiratet","C","A"),IF(G17="verheiratet",IF(H17="J","C","B"),IF(I17="J","H","A")))))</f>
        <v/>
      </c>
      <c r="P17" s="16">
        <f>IF(O17="","",IF(O17="keine","keine Quellensteuer",IF(M17="N",O17&amp;"0Y",IF(L17="","prüfen: Kirchensteuer fehlt",IF(AND(O17="H",N(J17)=0),"prüfen: H ohne Kind",IF(AND(N(J17)&gt;0,K17="N"),"prüfen: Ausbildungsnachweis",IF(E17="Grenzgänger Deutschland",MID("LMNP",FIND(O17,"ABCH"),1),IF(AND(E17="Grenzgänger Italien (Art. 3 Abs. 1)",OR(C17="GR",C17="TI",C17="VS")),MID("RSTU",FIND(O17,"ABCH"),1),IF(AND(E17="Wohnsitz Ausland, übrige",C17="TI",Steuerjahr&gt;=2027),MID("WXYZ",FIND(O17,"ABCH"),1),O17)))&amp;MIN(9,N(J17))&amp;L17))))))</f>
        <v/>
      </c>
      <c r="Q17" s="12" t="n"/>
      <c r="R17" s="16">
        <f>IF(P17="","",IF(P17="keine Quellensteuer",IF(Q17="","ok (kein Abzug)","prüfen: Abzug entfernen"),IF(LEFT(P17,6)="prüfen",P17,IF(Q17="","offen",IF(Q17=P17,"ok","prüfen: Abweichung")))))</f>
        <v/>
      </c>
      <c r="S17" s="19">
        <f>IF(OR(N17="",Q17=""),"",IF(N17=Q17,"gleich","geändert"))</f>
        <v/>
      </c>
      <c r="T17" s="14" t="n"/>
      <c r="U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3" t="n"/>
      <c r="K18" s="12" t="n"/>
      <c r="L18" s="12" t="n"/>
      <c r="M18" s="12" t="n"/>
      <c r="N18" s="12" t="n"/>
      <c r="O18" s="19">
        <f>IF(C18="","",IF(AND(D18="Schweiz",OR(F18="C",F18="Schweizer/in")),"keine",IF(M18="N",IF(G18="verheiratet","C","A"),IF(G18="verheiratet",IF(H18="J","C","B"),IF(I18="J","H","A")))))</f>
        <v/>
      </c>
      <c r="P18" s="16">
        <f>IF(O18="","",IF(O18="keine","keine Quellensteuer",IF(M18="N",O18&amp;"0Y",IF(L18="","prüfen: Kirchensteuer fehlt",IF(AND(O18="H",N(J18)=0),"prüfen: H ohne Kind",IF(AND(N(J18)&gt;0,K18="N"),"prüfen: Ausbildungsnachweis",IF(E18="Grenzgänger Deutschland",MID("LMNP",FIND(O18,"ABCH"),1),IF(AND(E18="Grenzgänger Italien (Art. 3 Abs. 1)",OR(C18="GR",C18="TI",C18="VS")),MID("RSTU",FIND(O18,"ABCH"),1),IF(AND(E18="Wohnsitz Ausland, übrige",C18="TI",Steuerjahr&gt;=2027),MID("WXYZ",FIND(O18,"ABCH"),1),O18)))&amp;MIN(9,N(J18))&amp;L18))))))</f>
        <v/>
      </c>
      <c r="Q18" s="12" t="n"/>
      <c r="R18" s="16">
        <f>IF(P18="","",IF(P18="keine Quellensteuer",IF(Q18="","ok (kein Abzug)","prüfen: Abzug entfernen"),IF(LEFT(P18,6)="prüfen",P18,IF(Q18="","offen",IF(Q18=P18,"ok","prüfen: Abweichung")))))</f>
        <v/>
      </c>
      <c r="S18" s="19">
        <f>IF(OR(N18="",Q18=""),"",IF(N18=Q18,"gleich","geändert"))</f>
        <v/>
      </c>
      <c r="T18" s="14" t="n"/>
      <c r="U18" s="12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3" t="n"/>
      <c r="K19" s="12" t="n"/>
      <c r="L19" s="12" t="n"/>
      <c r="M19" s="12" t="n"/>
      <c r="N19" s="12" t="n"/>
      <c r="O19" s="19">
        <f>IF(C19="","",IF(AND(D19="Schweiz",OR(F19="C",F19="Schweizer/in")),"keine",IF(M19="N",IF(G19="verheiratet","C","A"),IF(G19="verheiratet",IF(H19="J","C","B"),IF(I19="J","H","A")))))</f>
        <v/>
      </c>
      <c r="P19" s="16">
        <f>IF(O19="","",IF(O19="keine","keine Quellensteuer",IF(M19="N",O19&amp;"0Y",IF(L19="","prüfen: Kirchensteuer fehlt",IF(AND(O19="H",N(J19)=0),"prüfen: H ohne Kind",IF(AND(N(J19)&gt;0,K19="N"),"prüfen: Ausbildungsnachweis",IF(E19="Grenzgänger Deutschland",MID("LMNP",FIND(O19,"ABCH"),1),IF(AND(E19="Grenzgänger Italien (Art. 3 Abs. 1)",OR(C19="GR",C19="TI",C19="VS")),MID("RSTU",FIND(O19,"ABCH"),1),IF(AND(E19="Wohnsitz Ausland, übrige",C19="TI",Steuerjahr&gt;=2027),MID("WXYZ",FIND(O19,"ABCH"),1),O19)))&amp;MIN(9,N(J19))&amp;L19))))))</f>
        <v/>
      </c>
      <c r="Q19" s="12" t="n"/>
      <c r="R19" s="16">
        <f>IF(P19="","",IF(P19="keine Quellensteuer",IF(Q19="","ok (kein Abzug)","prüfen: Abzug entfernen"),IF(LEFT(P19,6)="prüfen",P19,IF(Q19="","offen",IF(Q19=P19,"ok","prüfen: Abweichung")))))</f>
        <v/>
      </c>
      <c r="S19" s="19">
        <f>IF(OR(N19="",Q19=""),"",IF(N19=Q19,"gleich","geändert"))</f>
        <v/>
      </c>
      <c r="T19" s="14" t="n"/>
      <c r="U19" s="12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3" t="n"/>
      <c r="K20" s="12" t="n"/>
      <c r="L20" s="12" t="n"/>
      <c r="M20" s="12" t="n"/>
      <c r="N20" s="12" t="n"/>
      <c r="O20" s="19">
        <f>IF(C20="","",IF(AND(D20="Schweiz",OR(F20="C",F20="Schweizer/in")),"keine",IF(M20="N",IF(G20="verheiratet","C","A"),IF(G20="verheiratet",IF(H20="J","C","B"),IF(I20="J","H","A")))))</f>
        <v/>
      </c>
      <c r="P20" s="16">
        <f>IF(O20="","",IF(O20="keine","keine Quellensteuer",IF(M20="N",O20&amp;"0Y",IF(L20="","prüfen: Kirchensteuer fehlt",IF(AND(O20="H",N(J20)=0),"prüfen: H ohne Kind",IF(AND(N(J20)&gt;0,K20="N"),"prüfen: Ausbildungsnachweis",IF(E20="Grenzgänger Deutschland",MID("LMNP",FIND(O20,"ABCH"),1),IF(AND(E20="Grenzgänger Italien (Art. 3 Abs. 1)",OR(C20="GR",C20="TI",C20="VS")),MID("RSTU",FIND(O20,"ABCH"),1),IF(AND(E20="Wohnsitz Ausland, übrige",C20="TI",Steuerjahr&gt;=2027),MID("WXYZ",FIND(O20,"ABCH"),1),O20)))&amp;MIN(9,N(J20))&amp;L20))))))</f>
        <v/>
      </c>
      <c r="Q20" s="12" t="n"/>
      <c r="R20" s="16">
        <f>IF(P20="","",IF(P20="keine Quellensteuer",IF(Q20="","ok (kein Abzug)","prüfen: Abzug entfernen"),IF(LEFT(P20,6)="prüfen",P20,IF(Q20="","offen",IF(Q20=P20,"ok","prüfen: Abweichung")))))</f>
        <v/>
      </c>
      <c r="S20" s="19">
        <f>IF(OR(N20="",Q20=""),"",IF(N20=Q20,"gleich","geändert"))</f>
        <v/>
      </c>
      <c r="T20" s="14" t="n"/>
      <c r="U20" s="12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  <c r="J21" s="13" t="n"/>
      <c r="K21" s="12" t="n"/>
      <c r="L21" s="12" t="n"/>
      <c r="M21" s="12" t="n"/>
      <c r="N21" s="12" t="n"/>
      <c r="O21" s="19">
        <f>IF(C21="","",IF(AND(D21="Schweiz",OR(F21="C",F21="Schweizer/in")),"keine",IF(M21="N",IF(G21="verheiratet","C","A"),IF(G21="verheiratet",IF(H21="J","C","B"),IF(I21="J","H","A")))))</f>
        <v/>
      </c>
      <c r="P21" s="16">
        <f>IF(O21="","",IF(O21="keine","keine Quellensteuer",IF(M21="N",O21&amp;"0Y",IF(L21="","prüfen: Kirchensteuer fehlt",IF(AND(O21="H",N(J21)=0),"prüfen: H ohne Kind",IF(AND(N(J21)&gt;0,K21="N"),"prüfen: Ausbildungsnachweis",IF(E21="Grenzgänger Deutschland",MID("LMNP",FIND(O21,"ABCH"),1),IF(AND(E21="Grenzgänger Italien (Art. 3 Abs. 1)",OR(C21="GR",C21="TI",C21="VS")),MID("RSTU",FIND(O21,"ABCH"),1),IF(AND(E21="Wohnsitz Ausland, übrige",C21="TI",Steuerjahr&gt;=2027),MID("WXYZ",FIND(O21,"ABCH"),1),O21)))&amp;MIN(9,N(J21))&amp;L21))))))</f>
        <v/>
      </c>
      <c r="Q21" s="12" t="n"/>
      <c r="R21" s="16">
        <f>IF(P21="","",IF(P21="keine Quellensteuer",IF(Q21="","ok (kein Abzug)","prüfen: Abzug entfernen"),IF(LEFT(P21,6)="prüfen",P21,IF(Q21="","offen",IF(Q21=P21,"ok","prüfen: Abweichung")))))</f>
        <v/>
      </c>
      <c r="S21" s="19">
        <f>IF(OR(N21="",Q21=""),"",IF(N21=Q21,"gleich","geändert"))</f>
        <v/>
      </c>
      <c r="T21" s="14" t="n"/>
      <c r="U21" s="12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3" t="n"/>
      <c r="K22" s="12" t="n"/>
      <c r="L22" s="12" t="n"/>
      <c r="M22" s="12" t="n"/>
      <c r="N22" s="12" t="n"/>
      <c r="O22" s="19">
        <f>IF(C22="","",IF(AND(D22="Schweiz",OR(F22="C",F22="Schweizer/in")),"keine",IF(M22="N",IF(G22="verheiratet","C","A"),IF(G22="verheiratet",IF(H22="J","C","B"),IF(I22="J","H","A")))))</f>
        <v/>
      </c>
      <c r="P22" s="16">
        <f>IF(O22="","",IF(O22="keine","keine Quellensteuer",IF(M22="N",O22&amp;"0Y",IF(L22="","prüfen: Kirchensteuer fehlt",IF(AND(O22="H",N(J22)=0),"prüfen: H ohne Kind",IF(AND(N(J22)&gt;0,K22="N"),"prüfen: Ausbildungsnachweis",IF(E22="Grenzgänger Deutschland",MID("LMNP",FIND(O22,"ABCH"),1),IF(AND(E22="Grenzgänger Italien (Art. 3 Abs. 1)",OR(C22="GR",C22="TI",C22="VS")),MID("RSTU",FIND(O22,"ABCH"),1),IF(AND(E22="Wohnsitz Ausland, übrige",C22="TI",Steuerjahr&gt;=2027),MID("WXYZ",FIND(O22,"ABCH"),1),O22)))&amp;MIN(9,N(J22))&amp;L22))))))</f>
        <v/>
      </c>
      <c r="Q22" s="12" t="n"/>
      <c r="R22" s="16">
        <f>IF(P22="","",IF(P22="keine Quellensteuer",IF(Q22="","ok (kein Abzug)","prüfen: Abzug entfernen"),IF(LEFT(P22,6)="prüfen",P22,IF(Q22="","offen",IF(Q22=P22,"ok","prüfen: Abweichung")))))</f>
        <v/>
      </c>
      <c r="S22" s="19">
        <f>IF(OR(N22="",Q22=""),"",IF(N22=Q22,"gleich","geändert"))</f>
        <v/>
      </c>
      <c r="T22" s="14" t="n"/>
      <c r="U22" s="12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  <c r="J23" s="13" t="n"/>
      <c r="K23" s="12" t="n"/>
      <c r="L23" s="12" t="n"/>
      <c r="M23" s="12" t="n"/>
      <c r="N23" s="12" t="n"/>
      <c r="O23" s="19">
        <f>IF(C23="","",IF(AND(D23="Schweiz",OR(F23="C",F23="Schweizer/in")),"keine",IF(M23="N",IF(G23="verheiratet","C","A"),IF(G23="verheiratet",IF(H23="J","C","B"),IF(I23="J","H","A")))))</f>
        <v/>
      </c>
      <c r="P23" s="16">
        <f>IF(O23="","",IF(O23="keine","keine Quellensteuer",IF(M23="N",O23&amp;"0Y",IF(L23="","prüfen: Kirchensteuer fehlt",IF(AND(O23="H",N(J23)=0),"prüfen: H ohne Kind",IF(AND(N(J23)&gt;0,K23="N"),"prüfen: Ausbildungsnachweis",IF(E23="Grenzgänger Deutschland",MID("LMNP",FIND(O23,"ABCH"),1),IF(AND(E23="Grenzgänger Italien (Art. 3 Abs. 1)",OR(C23="GR",C23="TI",C23="VS")),MID("RSTU",FIND(O23,"ABCH"),1),IF(AND(E23="Wohnsitz Ausland, übrige",C23="TI",Steuerjahr&gt;=2027),MID("WXYZ",FIND(O23,"ABCH"),1),O23)))&amp;MIN(9,N(J23))&amp;L23))))))</f>
        <v/>
      </c>
      <c r="Q23" s="12" t="n"/>
      <c r="R23" s="16">
        <f>IF(P23="","",IF(P23="keine Quellensteuer",IF(Q23="","ok (kein Abzug)","prüfen: Abzug entfernen"),IF(LEFT(P23,6)="prüfen",P23,IF(Q23="","offen",IF(Q23=P23,"ok","prüfen: Abweichung")))))</f>
        <v/>
      </c>
      <c r="S23" s="19">
        <f>IF(OR(N23="",Q23=""),"",IF(N23=Q23,"gleich","geändert"))</f>
        <v/>
      </c>
      <c r="T23" s="14" t="n"/>
      <c r="U23" s="12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3" t="n"/>
      <c r="K24" s="12" t="n"/>
      <c r="L24" s="12" t="n"/>
      <c r="M24" s="12" t="n"/>
      <c r="N24" s="12" t="n"/>
      <c r="O24" s="19">
        <f>IF(C24="","",IF(AND(D24="Schweiz",OR(F24="C",F24="Schweizer/in")),"keine",IF(M24="N",IF(G24="verheiratet","C","A"),IF(G24="verheiratet",IF(H24="J","C","B"),IF(I24="J","H","A")))))</f>
        <v/>
      </c>
      <c r="P24" s="16">
        <f>IF(O24="","",IF(O24="keine","keine Quellensteuer",IF(M24="N",O24&amp;"0Y",IF(L24="","prüfen: Kirchensteuer fehlt",IF(AND(O24="H",N(J24)=0),"prüfen: H ohne Kind",IF(AND(N(J24)&gt;0,K24="N"),"prüfen: Ausbildungsnachweis",IF(E24="Grenzgänger Deutschland",MID("LMNP",FIND(O24,"ABCH"),1),IF(AND(E24="Grenzgänger Italien (Art. 3 Abs. 1)",OR(C24="GR",C24="TI",C24="VS")),MID("RSTU",FIND(O24,"ABCH"),1),IF(AND(E24="Wohnsitz Ausland, übrige",C24="TI",Steuerjahr&gt;=2027),MID("WXYZ",FIND(O24,"ABCH"),1),O24)))&amp;MIN(9,N(J24))&amp;L24))))))</f>
        <v/>
      </c>
      <c r="Q24" s="12" t="n"/>
      <c r="R24" s="16">
        <f>IF(P24="","",IF(P24="keine Quellensteuer",IF(Q24="","ok (kein Abzug)","prüfen: Abzug entfernen"),IF(LEFT(P24,6)="prüfen",P24,IF(Q24="","offen",IF(Q24=P24,"ok","prüfen: Abweichung")))))</f>
        <v/>
      </c>
      <c r="S24" s="19">
        <f>IF(OR(N24="",Q24=""),"",IF(N24=Q24,"gleich","geändert"))</f>
        <v/>
      </c>
      <c r="T24" s="14" t="n"/>
      <c r="U24" s="12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  <c r="J25" s="13" t="n"/>
      <c r="K25" s="12" t="n"/>
      <c r="L25" s="12" t="n"/>
      <c r="M25" s="12" t="n"/>
      <c r="N25" s="12" t="n"/>
      <c r="O25" s="19">
        <f>IF(C25="","",IF(AND(D25="Schweiz",OR(F25="C",F25="Schweizer/in")),"keine",IF(M25="N",IF(G25="verheiratet","C","A"),IF(G25="verheiratet",IF(H25="J","C","B"),IF(I25="J","H","A")))))</f>
        <v/>
      </c>
      <c r="P25" s="16">
        <f>IF(O25="","",IF(O25="keine","keine Quellensteuer",IF(M25="N",O25&amp;"0Y",IF(L25="","prüfen: Kirchensteuer fehlt",IF(AND(O25="H",N(J25)=0),"prüfen: H ohne Kind",IF(AND(N(J25)&gt;0,K25="N"),"prüfen: Ausbildungsnachweis",IF(E25="Grenzgänger Deutschland",MID("LMNP",FIND(O25,"ABCH"),1),IF(AND(E25="Grenzgänger Italien (Art. 3 Abs. 1)",OR(C25="GR",C25="TI",C25="VS")),MID("RSTU",FIND(O25,"ABCH"),1),IF(AND(E25="Wohnsitz Ausland, übrige",C25="TI",Steuerjahr&gt;=2027),MID("WXYZ",FIND(O25,"ABCH"),1),O25)))&amp;MIN(9,N(J25))&amp;L25))))))</f>
        <v/>
      </c>
      <c r="Q25" s="12" t="n"/>
      <c r="R25" s="16">
        <f>IF(P25="","",IF(P25="keine Quellensteuer",IF(Q25="","ok (kein Abzug)","prüfen: Abzug entfernen"),IF(LEFT(P25,6)="prüfen",P25,IF(Q25="","offen",IF(Q25=P25,"ok","prüfen: Abweichung")))))</f>
        <v/>
      </c>
      <c r="S25" s="19">
        <f>IF(OR(N25="",Q25=""),"",IF(N25=Q25,"gleich","geändert"))</f>
        <v/>
      </c>
      <c r="T25" s="14" t="n"/>
      <c r="U25" s="12" t="n"/>
    </row>
    <row r="26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  <c r="J26" s="13" t="n"/>
      <c r="K26" s="12" t="n"/>
      <c r="L26" s="12" t="n"/>
      <c r="M26" s="12" t="n"/>
      <c r="N26" s="12" t="n"/>
      <c r="O26" s="19">
        <f>IF(C26="","",IF(AND(D26="Schweiz",OR(F26="C",F26="Schweizer/in")),"keine",IF(M26="N",IF(G26="verheiratet","C","A"),IF(G26="verheiratet",IF(H26="J","C","B"),IF(I26="J","H","A")))))</f>
        <v/>
      </c>
      <c r="P26" s="16">
        <f>IF(O26="","",IF(O26="keine","keine Quellensteuer",IF(M26="N",O26&amp;"0Y",IF(L26="","prüfen: Kirchensteuer fehlt",IF(AND(O26="H",N(J26)=0),"prüfen: H ohne Kind",IF(AND(N(J26)&gt;0,K26="N"),"prüfen: Ausbildungsnachweis",IF(E26="Grenzgänger Deutschland",MID("LMNP",FIND(O26,"ABCH"),1),IF(AND(E26="Grenzgänger Italien (Art. 3 Abs. 1)",OR(C26="GR",C26="TI",C26="VS")),MID("RSTU",FIND(O26,"ABCH"),1),IF(AND(E26="Wohnsitz Ausland, übrige",C26="TI",Steuerjahr&gt;=2027),MID("WXYZ",FIND(O26,"ABCH"),1),O26)))&amp;MIN(9,N(J26))&amp;L26))))))</f>
        <v/>
      </c>
      <c r="Q26" s="12" t="n"/>
      <c r="R26" s="16">
        <f>IF(P26="","",IF(P26="keine Quellensteuer",IF(Q26="","ok (kein Abzug)","prüfen: Abzug entfernen"),IF(LEFT(P26,6)="prüfen",P26,IF(Q26="","offen",IF(Q26=P26,"ok","prüfen: Abweichung")))))</f>
        <v/>
      </c>
      <c r="S26" s="19">
        <f>IF(OR(N26="",Q26=""),"",IF(N26=Q26,"gleich","geändert"))</f>
        <v/>
      </c>
      <c r="T26" s="14" t="n"/>
      <c r="U26" s="12" t="n"/>
    </row>
    <row r="27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2" t="n"/>
      <c r="J27" s="13" t="n"/>
      <c r="K27" s="12" t="n"/>
      <c r="L27" s="12" t="n"/>
      <c r="M27" s="12" t="n"/>
      <c r="N27" s="12" t="n"/>
      <c r="O27" s="19">
        <f>IF(C27="","",IF(AND(D27="Schweiz",OR(F27="C",F27="Schweizer/in")),"keine",IF(M27="N",IF(G27="verheiratet","C","A"),IF(G27="verheiratet",IF(H27="J","C","B"),IF(I27="J","H","A")))))</f>
        <v/>
      </c>
      <c r="P27" s="16">
        <f>IF(O27="","",IF(O27="keine","keine Quellensteuer",IF(M27="N",O27&amp;"0Y",IF(L27="","prüfen: Kirchensteuer fehlt",IF(AND(O27="H",N(J27)=0),"prüfen: H ohne Kind",IF(AND(N(J27)&gt;0,K27="N"),"prüfen: Ausbildungsnachweis",IF(E27="Grenzgänger Deutschland",MID("LMNP",FIND(O27,"ABCH"),1),IF(AND(E27="Grenzgänger Italien (Art. 3 Abs. 1)",OR(C27="GR",C27="TI",C27="VS")),MID("RSTU",FIND(O27,"ABCH"),1),IF(AND(E27="Wohnsitz Ausland, übrige",C27="TI",Steuerjahr&gt;=2027),MID("WXYZ",FIND(O27,"ABCH"),1),O27)))&amp;MIN(9,N(J27))&amp;L27))))))</f>
        <v/>
      </c>
      <c r="Q27" s="12" t="n"/>
      <c r="R27" s="16">
        <f>IF(P27="","",IF(P27="keine Quellensteuer",IF(Q27="","ok (kein Abzug)","prüfen: Abzug entfernen"),IF(LEFT(P27,6)="prüfen",P27,IF(Q27="","offen",IF(Q27=P27,"ok","prüfen: Abweichung")))))</f>
        <v/>
      </c>
      <c r="S27" s="19">
        <f>IF(OR(N27="",Q27=""),"",IF(N27=Q27,"gleich","geändert"))</f>
        <v/>
      </c>
      <c r="T27" s="14" t="n"/>
      <c r="U27" s="12" t="n"/>
    </row>
    <row r="28">
      <c r="A28" s="12" t="n"/>
      <c r="B28" s="12" t="n"/>
      <c r="C28" s="12" t="n"/>
      <c r="D28" s="12" t="n"/>
      <c r="E28" s="12" t="n"/>
      <c r="F28" s="12" t="n"/>
      <c r="G28" s="12" t="n"/>
      <c r="H28" s="12" t="n"/>
      <c r="I28" s="12" t="n"/>
      <c r="J28" s="13" t="n"/>
      <c r="K28" s="12" t="n"/>
      <c r="L28" s="12" t="n"/>
      <c r="M28" s="12" t="n"/>
      <c r="N28" s="12" t="n"/>
      <c r="O28" s="19">
        <f>IF(C28="","",IF(AND(D28="Schweiz",OR(F28="C",F28="Schweizer/in")),"keine",IF(M28="N",IF(G28="verheiratet","C","A"),IF(G28="verheiratet",IF(H28="J","C","B"),IF(I28="J","H","A")))))</f>
        <v/>
      </c>
      <c r="P28" s="16">
        <f>IF(O28="","",IF(O28="keine","keine Quellensteuer",IF(M28="N",O28&amp;"0Y",IF(L28="","prüfen: Kirchensteuer fehlt",IF(AND(O28="H",N(J28)=0),"prüfen: H ohne Kind",IF(AND(N(J28)&gt;0,K28="N"),"prüfen: Ausbildungsnachweis",IF(E28="Grenzgänger Deutschland",MID("LMNP",FIND(O28,"ABCH"),1),IF(AND(E28="Grenzgänger Italien (Art. 3 Abs. 1)",OR(C28="GR",C28="TI",C28="VS")),MID("RSTU",FIND(O28,"ABCH"),1),IF(AND(E28="Wohnsitz Ausland, übrige",C28="TI",Steuerjahr&gt;=2027),MID("WXYZ",FIND(O28,"ABCH"),1),O28)))&amp;MIN(9,N(J28))&amp;L28))))))</f>
        <v/>
      </c>
      <c r="Q28" s="12" t="n"/>
      <c r="R28" s="16">
        <f>IF(P28="","",IF(P28="keine Quellensteuer",IF(Q28="","ok (kein Abzug)","prüfen: Abzug entfernen"),IF(LEFT(P28,6)="prüfen",P28,IF(Q28="","offen",IF(Q28=P28,"ok","prüfen: Abweichung")))))</f>
        <v/>
      </c>
      <c r="S28" s="19">
        <f>IF(OR(N28="",Q28=""),"",IF(N28=Q28,"gleich","geändert"))</f>
        <v/>
      </c>
      <c r="T28" s="14" t="n"/>
      <c r="U28" s="12" t="n"/>
    </row>
    <row r="29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2" t="n"/>
      <c r="J29" s="13" t="n"/>
      <c r="K29" s="12" t="n"/>
      <c r="L29" s="12" t="n"/>
      <c r="M29" s="12" t="n"/>
      <c r="N29" s="12" t="n"/>
      <c r="O29" s="19">
        <f>IF(C29="","",IF(AND(D29="Schweiz",OR(F29="C",F29="Schweizer/in")),"keine",IF(M29="N",IF(G29="verheiratet","C","A"),IF(G29="verheiratet",IF(H29="J","C","B"),IF(I29="J","H","A")))))</f>
        <v/>
      </c>
      <c r="P29" s="16">
        <f>IF(O29="","",IF(O29="keine","keine Quellensteuer",IF(M29="N",O29&amp;"0Y",IF(L29="","prüfen: Kirchensteuer fehlt",IF(AND(O29="H",N(J29)=0),"prüfen: H ohne Kind",IF(AND(N(J29)&gt;0,K29="N"),"prüfen: Ausbildungsnachweis",IF(E29="Grenzgänger Deutschland",MID("LMNP",FIND(O29,"ABCH"),1),IF(AND(E29="Grenzgänger Italien (Art. 3 Abs. 1)",OR(C29="GR",C29="TI",C29="VS")),MID("RSTU",FIND(O29,"ABCH"),1),IF(AND(E29="Wohnsitz Ausland, übrige",C29="TI",Steuerjahr&gt;=2027),MID("WXYZ",FIND(O29,"ABCH"),1),O29)))&amp;MIN(9,N(J29))&amp;L29))))))</f>
        <v/>
      </c>
      <c r="Q29" s="12" t="n"/>
      <c r="R29" s="16">
        <f>IF(P29="","",IF(P29="keine Quellensteuer",IF(Q29="","ok (kein Abzug)","prüfen: Abzug entfernen"),IF(LEFT(P29,6)="prüfen",P29,IF(Q29="","offen",IF(Q29=P29,"ok","prüfen: Abweichung")))))</f>
        <v/>
      </c>
      <c r="S29" s="19">
        <f>IF(OR(N29="",Q29=""),"",IF(N29=Q29,"gleich","geändert"))</f>
        <v/>
      </c>
      <c r="T29" s="14" t="n"/>
      <c r="U29" s="12" t="n"/>
    </row>
    <row r="30">
      <c r="A30" s="12" t="n"/>
      <c r="B30" s="12" t="n"/>
      <c r="C30" s="12" t="n"/>
      <c r="D30" s="12" t="n"/>
      <c r="E30" s="12" t="n"/>
      <c r="F30" s="12" t="n"/>
      <c r="G30" s="12" t="n"/>
      <c r="H30" s="12" t="n"/>
      <c r="I30" s="12" t="n"/>
      <c r="J30" s="13" t="n"/>
      <c r="K30" s="12" t="n"/>
      <c r="L30" s="12" t="n"/>
      <c r="M30" s="12" t="n"/>
      <c r="N30" s="12" t="n"/>
      <c r="O30" s="19">
        <f>IF(C30="","",IF(AND(D30="Schweiz",OR(F30="C",F30="Schweizer/in")),"keine",IF(M30="N",IF(G30="verheiratet","C","A"),IF(G30="verheiratet",IF(H30="J","C","B"),IF(I30="J","H","A")))))</f>
        <v/>
      </c>
      <c r="P30" s="16">
        <f>IF(O30="","",IF(O30="keine","keine Quellensteuer",IF(M30="N",O30&amp;"0Y",IF(L30="","prüfen: Kirchensteuer fehlt",IF(AND(O30="H",N(J30)=0),"prüfen: H ohne Kind",IF(AND(N(J30)&gt;0,K30="N"),"prüfen: Ausbildungsnachweis",IF(E30="Grenzgänger Deutschland",MID("LMNP",FIND(O30,"ABCH"),1),IF(AND(E30="Grenzgänger Italien (Art. 3 Abs. 1)",OR(C30="GR",C30="TI",C30="VS")),MID("RSTU",FIND(O30,"ABCH"),1),IF(AND(E30="Wohnsitz Ausland, übrige",C30="TI",Steuerjahr&gt;=2027),MID("WXYZ",FIND(O30,"ABCH"),1),O30)))&amp;MIN(9,N(J30))&amp;L30))))))</f>
        <v/>
      </c>
      <c r="Q30" s="12" t="n"/>
      <c r="R30" s="16">
        <f>IF(P30="","",IF(P30="keine Quellensteuer",IF(Q30="","ok (kein Abzug)","prüfen: Abzug entfernen"),IF(LEFT(P30,6)="prüfen",P30,IF(Q30="","offen",IF(Q30=P30,"ok","prüfen: Abweichung")))))</f>
        <v/>
      </c>
      <c r="S30" s="19">
        <f>IF(OR(N30="",Q30=""),"",IF(N30=Q30,"gleich","geändert"))</f>
        <v/>
      </c>
      <c r="T30" s="14" t="n"/>
      <c r="U30" s="12" t="n"/>
    </row>
    <row r="3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2" t="n"/>
      <c r="J31" s="13" t="n"/>
      <c r="K31" s="12" t="n"/>
      <c r="L31" s="12" t="n"/>
      <c r="M31" s="12" t="n"/>
      <c r="N31" s="12" t="n"/>
      <c r="O31" s="19">
        <f>IF(C31="","",IF(AND(D31="Schweiz",OR(F31="C",F31="Schweizer/in")),"keine",IF(M31="N",IF(G31="verheiratet","C","A"),IF(G31="verheiratet",IF(H31="J","C","B"),IF(I31="J","H","A")))))</f>
        <v/>
      </c>
      <c r="P31" s="16">
        <f>IF(O31="","",IF(O31="keine","keine Quellensteuer",IF(M31="N",O31&amp;"0Y",IF(L31="","prüfen: Kirchensteuer fehlt",IF(AND(O31="H",N(J31)=0),"prüfen: H ohne Kind",IF(AND(N(J31)&gt;0,K31="N"),"prüfen: Ausbildungsnachweis",IF(E31="Grenzgänger Deutschland",MID("LMNP",FIND(O31,"ABCH"),1),IF(AND(E31="Grenzgänger Italien (Art. 3 Abs. 1)",OR(C31="GR",C31="TI",C31="VS")),MID("RSTU",FIND(O31,"ABCH"),1),IF(AND(E31="Wohnsitz Ausland, übrige",C31="TI",Steuerjahr&gt;=2027),MID("WXYZ",FIND(O31,"ABCH"),1),O31)))&amp;MIN(9,N(J31))&amp;L31))))))</f>
        <v/>
      </c>
      <c r="Q31" s="12" t="n"/>
      <c r="R31" s="16">
        <f>IF(P31="","",IF(P31="keine Quellensteuer",IF(Q31="","ok (kein Abzug)","prüfen: Abzug entfernen"),IF(LEFT(P31,6)="prüfen",P31,IF(Q31="","offen",IF(Q31=P31,"ok","prüfen: Abweichung")))))</f>
        <v/>
      </c>
      <c r="S31" s="19">
        <f>IF(OR(N31="",Q31=""),"",IF(N31=Q31,"gleich","geändert"))</f>
        <v/>
      </c>
      <c r="T31" s="14" t="n"/>
      <c r="U31" s="12" t="n"/>
    </row>
    <row r="32">
      <c r="A32" s="12" t="n"/>
      <c r="B32" s="12" t="n"/>
      <c r="C32" s="12" t="n"/>
      <c r="D32" s="12" t="n"/>
      <c r="E32" s="12" t="n"/>
      <c r="F32" s="12" t="n"/>
      <c r="G32" s="12" t="n"/>
      <c r="H32" s="12" t="n"/>
      <c r="I32" s="12" t="n"/>
      <c r="J32" s="13" t="n"/>
      <c r="K32" s="12" t="n"/>
      <c r="L32" s="12" t="n"/>
      <c r="M32" s="12" t="n"/>
      <c r="N32" s="12" t="n"/>
      <c r="O32" s="19">
        <f>IF(C32="","",IF(AND(D32="Schweiz",OR(F32="C",F32="Schweizer/in")),"keine",IF(M32="N",IF(G32="verheiratet","C","A"),IF(G32="verheiratet",IF(H32="J","C","B"),IF(I32="J","H","A")))))</f>
        <v/>
      </c>
      <c r="P32" s="16">
        <f>IF(O32="","",IF(O32="keine","keine Quellensteuer",IF(M32="N",O32&amp;"0Y",IF(L32="","prüfen: Kirchensteuer fehlt",IF(AND(O32="H",N(J32)=0),"prüfen: H ohne Kind",IF(AND(N(J32)&gt;0,K32="N"),"prüfen: Ausbildungsnachweis",IF(E32="Grenzgänger Deutschland",MID("LMNP",FIND(O32,"ABCH"),1),IF(AND(E32="Grenzgänger Italien (Art. 3 Abs. 1)",OR(C32="GR",C32="TI",C32="VS")),MID("RSTU",FIND(O32,"ABCH"),1),IF(AND(E32="Wohnsitz Ausland, übrige",C32="TI",Steuerjahr&gt;=2027),MID("WXYZ",FIND(O32,"ABCH"),1),O32)))&amp;MIN(9,N(J32))&amp;L32))))))</f>
        <v/>
      </c>
      <c r="Q32" s="12" t="n"/>
      <c r="R32" s="16">
        <f>IF(P32="","",IF(P32="keine Quellensteuer",IF(Q32="","ok (kein Abzug)","prüfen: Abzug entfernen"),IF(LEFT(P32,6)="prüfen",P32,IF(Q32="","offen",IF(Q32=P32,"ok","prüfen: Abweichung")))))</f>
        <v/>
      </c>
      <c r="S32" s="19">
        <f>IF(OR(N32="",Q32=""),"",IF(N32=Q32,"gleich","geändert"))</f>
        <v/>
      </c>
      <c r="T32" s="14" t="n"/>
      <c r="U32" s="12" t="n"/>
    </row>
    <row r="33">
      <c r="A33" s="12" t="n"/>
      <c r="B33" s="12" t="n"/>
      <c r="C33" s="12" t="n"/>
      <c r="D33" s="12" t="n"/>
      <c r="E33" s="12" t="n"/>
      <c r="F33" s="12" t="n"/>
      <c r="G33" s="12" t="n"/>
      <c r="H33" s="12" t="n"/>
      <c r="I33" s="12" t="n"/>
      <c r="J33" s="13" t="n"/>
      <c r="K33" s="12" t="n"/>
      <c r="L33" s="12" t="n"/>
      <c r="M33" s="12" t="n"/>
      <c r="N33" s="12" t="n"/>
      <c r="O33" s="19">
        <f>IF(C33="","",IF(AND(D33="Schweiz",OR(F33="C",F33="Schweizer/in")),"keine",IF(M33="N",IF(G33="verheiratet","C","A"),IF(G33="verheiratet",IF(H33="J","C","B"),IF(I33="J","H","A")))))</f>
        <v/>
      </c>
      <c r="P33" s="16">
        <f>IF(O33="","",IF(O33="keine","keine Quellensteuer",IF(M33="N",O33&amp;"0Y",IF(L33="","prüfen: Kirchensteuer fehlt",IF(AND(O33="H",N(J33)=0),"prüfen: H ohne Kind",IF(AND(N(J33)&gt;0,K33="N"),"prüfen: Ausbildungsnachweis",IF(E33="Grenzgänger Deutschland",MID("LMNP",FIND(O33,"ABCH"),1),IF(AND(E33="Grenzgänger Italien (Art. 3 Abs. 1)",OR(C33="GR",C33="TI",C33="VS")),MID("RSTU",FIND(O33,"ABCH"),1),IF(AND(E33="Wohnsitz Ausland, übrige",C33="TI",Steuerjahr&gt;=2027),MID("WXYZ",FIND(O33,"ABCH"),1),O33)))&amp;MIN(9,N(J33))&amp;L33))))))</f>
        <v/>
      </c>
      <c r="Q33" s="12" t="n"/>
      <c r="R33" s="16">
        <f>IF(P33="","",IF(P33="keine Quellensteuer",IF(Q33="","ok (kein Abzug)","prüfen: Abzug entfernen"),IF(LEFT(P33,6)="prüfen",P33,IF(Q33="","offen",IF(Q33=P33,"ok","prüfen: Abweichung")))))</f>
        <v/>
      </c>
      <c r="S33" s="19">
        <f>IF(OR(N33="",Q33=""),"",IF(N33=Q33,"gleich","geändert"))</f>
        <v/>
      </c>
      <c r="T33" s="14" t="n"/>
      <c r="U33" s="12" t="n"/>
    </row>
    <row r="34">
      <c r="A34" s="12" t="n"/>
      <c r="B34" s="12" t="n"/>
      <c r="C34" s="12" t="n"/>
      <c r="D34" s="12" t="n"/>
      <c r="E34" s="12" t="n"/>
      <c r="F34" s="12" t="n"/>
      <c r="G34" s="12" t="n"/>
      <c r="H34" s="12" t="n"/>
      <c r="I34" s="12" t="n"/>
      <c r="J34" s="13" t="n"/>
      <c r="K34" s="12" t="n"/>
      <c r="L34" s="12" t="n"/>
      <c r="M34" s="12" t="n"/>
      <c r="N34" s="12" t="n"/>
      <c r="O34" s="19">
        <f>IF(C34="","",IF(AND(D34="Schweiz",OR(F34="C",F34="Schweizer/in")),"keine",IF(M34="N",IF(G34="verheiratet","C","A"),IF(G34="verheiratet",IF(H34="J","C","B"),IF(I34="J","H","A")))))</f>
        <v/>
      </c>
      <c r="P34" s="16">
        <f>IF(O34="","",IF(O34="keine","keine Quellensteuer",IF(M34="N",O34&amp;"0Y",IF(L34="","prüfen: Kirchensteuer fehlt",IF(AND(O34="H",N(J34)=0),"prüfen: H ohne Kind",IF(AND(N(J34)&gt;0,K34="N"),"prüfen: Ausbildungsnachweis",IF(E34="Grenzgänger Deutschland",MID("LMNP",FIND(O34,"ABCH"),1),IF(AND(E34="Grenzgänger Italien (Art. 3 Abs. 1)",OR(C34="GR",C34="TI",C34="VS")),MID("RSTU",FIND(O34,"ABCH"),1),IF(AND(E34="Wohnsitz Ausland, übrige",C34="TI",Steuerjahr&gt;=2027),MID("WXYZ",FIND(O34,"ABCH"),1),O34)))&amp;MIN(9,N(J34))&amp;L34))))))</f>
        <v/>
      </c>
      <c r="Q34" s="12" t="n"/>
      <c r="R34" s="16">
        <f>IF(P34="","",IF(P34="keine Quellensteuer",IF(Q34="","ok (kein Abzug)","prüfen: Abzug entfernen"),IF(LEFT(P34,6)="prüfen",P34,IF(Q34="","offen",IF(Q34=P34,"ok","prüfen: Abweichung")))))</f>
        <v/>
      </c>
      <c r="S34" s="19">
        <f>IF(OR(N34="",Q34=""),"",IF(N34=Q34,"gleich","geändert"))</f>
        <v/>
      </c>
      <c r="T34" s="14" t="n"/>
      <c r="U34" s="12" t="n"/>
    </row>
    <row r="35">
      <c r="A35" s="12" t="n"/>
      <c r="B35" s="12" t="n"/>
      <c r="C35" s="12" t="n"/>
      <c r="D35" s="12" t="n"/>
      <c r="E35" s="12" t="n"/>
      <c r="F35" s="12" t="n"/>
      <c r="G35" s="12" t="n"/>
      <c r="H35" s="12" t="n"/>
      <c r="I35" s="12" t="n"/>
      <c r="J35" s="13" t="n"/>
      <c r="K35" s="12" t="n"/>
      <c r="L35" s="12" t="n"/>
      <c r="M35" s="12" t="n"/>
      <c r="N35" s="12" t="n"/>
      <c r="O35" s="19">
        <f>IF(C35="","",IF(AND(D35="Schweiz",OR(F35="C",F35="Schweizer/in")),"keine",IF(M35="N",IF(G35="verheiratet","C","A"),IF(G35="verheiratet",IF(H35="J","C","B"),IF(I35="J","H","A")))))</f>
        <v/>
      </c>
      <c r="P35" s="16">
        <f>IF(O35="","",IF(O35="keine","keine Quellensteuer",IF(M35="N",O35&amp;"0Y",IF(L35="","prüfen: Kirchensteuer fehlt",IF(AND(O35="H",N(J35)=0),"prüfen: H ohne Kind",IF(AND(N(J35)&gt;0,K35="N"),"prüfen: Ausbildungsnachweis",IF(E35="Grenzgänger Deutschland",MID("LMNP",FIND(O35,"ABCH"),1),IF(AND(E35="Grenzgänger Italien (Art. 3 Abs. 1)",OR(C35="GR",C35="TI",C35="VS")),MID("RSTU",FIND(O35,"ABCH"),1),IF(AND(E35="Wohnsitz Ausland, übrige",C35="TI",Steuerjahr&gt;=2027),MID("WXYZ",FIND(O35,"ABCH"),1),O35)))&amp;MIN(9,N(J35))&amp;L35))))))</f>
        <v/>
      </c>
      <c r="Q35" s="12" t="n"/>
      <c r="R35" s="16">
        <f>IF(P35="","",IF(P35="keine Quellensteuer",IF(Q35="","ok (kein Abzug)","prüfen: Abzug entfernen"),IF(LEFT(P35,6)="prüfen",P35,IF(Q35="","offen",IF(Q35=P35,"ok","prüfen: Abweichung")))))</f>
        <v/>
      </c>
      <c r="S35" s="19">
        <f>IF(OR(N35="",Q35=""),"",IF(N35=Q35,"gleich","geändert"))</f>
        <v/>
      </c>
      <c r="T35" s="14" t="n"/>
      <c r="U35" s="12" t="n"/>
    </row>
    <row r="36">
      <c r="A36" s="12" t="n"/>
      <c r="B36" s="12" t="n"/>
      <c r="C36" s="12" t="n"/>
      <c r="D36" s="12" t="n"/>
      <c r="E36" s="12" t="n"/>
      <c r="F36" s="12" t="n"/>
      <c r="G36" s="12" t="n"/>
      <c r="H36" s="12" t="n"/>
      <c r="I36" s="12" t="n"/>
      <c r="J36" s="13" t="n"/>
      <c r="K36" s="12" t="n"/>
      <c r="L36" s="12" t="n"/>
      <c r="M36" s="12" t="n"/>
      <c r="N36" s="12" t="n"/>
      <c r="O36" s="19">
        <f>IF(C36="","",IF(AND(D36="Schweiz",OR(F36="C",F36="Schweizer/in")),"keine",IF(M36="N",IF(G36="verheiratet","C","A"),IF(G36="verheiratet",IF(H36="J","C","B"),IF(I36="J","H","A")))))</f>
        <v/>
      </c>
      <c r="P36" s="16">
        <f>IF(O36="","",IF(O36="keine","keine Quellensteuer",IF(M36="N",O36&amp;"0Y",IF(L36="","prüfen: Kirchensteuer fehlt",IF(AND(O36="H",N(J36)=0),"prüfen: H ohne Kind",IF(AND(N(J36)&gt;0,K36="N"),"prüfen: Ausbildungsnachweis",IF(E36="Grenzgänger Deutschland",MID("LMNP",FIND(O36,"ABCH"),1),IF(AND(E36="Grenzgänger Italien (Art. 3 Abs. 1)",OR(C36="GR",C36="TI",C36="VS")),MID("RSTU",FIND(O36,"ABCH"),1),IF(AND(E36="Wohnsitz Ausland, übrige",C36="TI",Steuerjahr&gt;=2027),MID("WXYZ",FIND(O36,"ABCH"),1),O36)))&amp;MIN(9,N(J36))&amp;L36))))))</f>
        <v/>
      </c>
      <c r="Q36" s="12" t="n"/>
      <c r="R36" s="16">
        <f>IF(P36="","",IF(P36="keine Quellensteuer",IF(Q36="","ok (kein Abzug)","prüfen: Abzug entfernen"),IF(LEFT(P36,6)="prüfen",P36,IF(Q36="","offen",IF(Q36=P36,"ok","prüfen: Abweichung")))))</f>
        <v/>
      </c>
      <c r="S36" s="19">
        <f>IF(OR(N36="",Q36=""),"",IF(N36=Q36,"gleich","geändert"))</f>
        <v/>
      </c>
      <c r="T36" s="14" t="n"/>
      <c r="U36" s="12" t="n"/>
    </row>
    <row r="37">
      <c r="A37" s="12" t="n"/>
      <c r="B37" s="12" t="n"/>
      <c r="C37" s="12" t="n"/>
      <c r="D37" s="12" t="n"/>
      <c r="E37" s="12" t="n"/>
      <c r="F37" s="12" t="n"/>
      <c r="G37" s="12" t="n"/>
      <c r="H37" s="12" t="n"/>
      <c r="I37" s="12" t="n"/>
      <c r="J37" s="13" t="n"/>
      <c r="K37" s="12" t="n"/>
      <c r="L37" s="12" t="n"/>
      <c r="M37" s="12" t="n"/>
      <c r="N37" s="12" t="n"/>
      <c r="O37" s="19">
        <f>IF(C37="","",IF(AND(D37="Schweiz",OR(F37="C",F37="Schweizer/in")),"keine",IF(M37="N",IF(G37="verheiratet","C","A"),IF(G37="verheiratet",IF(H37="J","C","B"),IF(I37="J","H","A")))))</f>
        <v/>
      </c>
      <c r="P37" s="16">
        <f>IF(O37="","",IF(O37="keine","keine Quellensteuer",IF(M37="N",O37&amp;"0Y",IF(L37="","prüfen: Kirchensteuer fehlt",IF(AND(O37="H",N(J37)=0),"prüfen: H ohne Kind",IF(AND(N(J37)&gt;0,K37="N"),"prüfen: Ausbildungsnachweis",IF(E37="Grenzgänger Deutschland",MID("LMNP",FIND(O37,"ABCH"),1),IF(AND(E37="Grenzgänger Italien (Art. 3 Abs. 1)",OR(C37="GR",C37="TI",C37="VS")),MID("RSTU",FIND(O37,"ABCH"),1),IF(AND(E37="Wohnsitz Ausland, übrige",C37="TI",Steuerjahr&gt;=2027),MID("WXYZ",FIND(O37,"ABCH"),1),O37)))&amp;MIN(9,N(J37))&amp;L37))))))</f>
        <v/>
      </c>
      <c r="Q37" s="12" t="n"/>
      <c r="R37" s="16">
        <f>IF(P37="","",IF(P37="keine Quellensteuer",IF(Q37="","ok (kein Abzug)","prüfen: Abzug entfernen"),IF(LEFT(P37,6)="prüfen",P37,IF(Q37="","offen",IF(Q37=P37,"ok","prüfen: Abweichung")))))</f>
        <v/>
      </c>
      <c r="S37" s="19">
        <f>IF(OR(N37="",Q37=""),"",IF(N37=Q37,"gleich","geändert"))</f>
        <v/>
      </c>
      <c r="T37" s="14" t="n"/>
      <c r="U37" s="12" t="n"/>
    </row>
    <row r="38">
      <c r="A38" s="12" t="n"/>
      <c r="B38" s="12" t="n"/>
      <c r="C38" s="12" t="n"/>
      <c r="D38" s="12" t="n"/>
      <c r="E38" s="12" t="n"/>
      <c r="F38" s="12" t="n"/>
      <c r="G38" s="12" t="n"/>
      <c r="H38" s="12" t="n"/>
      <c r="I38" s="12" t="n"/>
      <c r="J38" s="13" t="n"/>
      <c r="K38" s="12" t="n"/>
      <c r="L38" s="12" t="n"/>
      <c r="M38" s="12" t="n"/>
      <c r="N38" s="12" t="n"/>
      <c r="O38" s="19">
        <f>IF(C38="","",IF(AND(D38="Schweiz",OR(F38="C",F38="Schweizer/in")),"keine",IF(M38="N",IF(G38="verheiratet","C","A"),IF(G38="verheiratet",IF(H38="J","C","B"),IF(I38="J","H","A")))))</f>
        <v/>
      </c>
      <c r="P38" s="16">
        <f>IF(O38="","",IF(O38="keine","keine Quellensteuer",IF(M38="N",O38&amp;"0Y",IF(L38="","prüfen: Kirchensteuer fehlt",IF(AND(O38="H",N(J38)=0),"prüfen: H ohne Kind",IF(AND(N(J38)&gt;0,K38="N"),"prüfen: Ausbildungsnachweis",IF(E38="Grenzgänger Deutschland",MID("LMNP",FIND(O38,"ABCH"),1),IF(AND(E38="Grenzgänger Italien (Art. 3 Abs. 1)",OR(C38="GR",C38="TI",C38="VS")),MID("RSTU",FIND(O38,"ABCH"),1),IF(AND(E38="Wohnsitz Ausland, übrige",C38="TI",Steuerjahr&gt;=2027),MID("WXYZ",FIND(O38,"ABCH"),1),O38)))&amp;MIN(9,N(J38))&amp;L38))))))</f>
        <v/>
      </c>
      <c r="Q38" s="12" t="n"/>
      <c r="R38" s="16">
        <f>IF(P38="","",IF(P38="keine Quellensteuer",IF(Q38="","ok (kein Abzug)","prüfen: Abzug entfernen"),IF(LEFT(P38,6)="prüfen",P38,IF(Q38="","offen",IF(Q38=P38,"ok","prüfen: Abweichung")))))</f>
        <v/>
      </c>
      <c r="S38" s="19">
        <f>IF(OR(N38="",Q38=""),"",IF(N38=Q38,"gleich","geändert"))</f>
        <v/>
      </c>
      <c r="T38" s="14" t="n"/>
      <c r="U38" s="12" t="n"/>
    </row>
    <row r="39">
      <c r="A39" s="12" t="n"/>
      <c r="B39" s="12" t="n"/>
      <c r="C39" s="12" t="n"/>
      <c r="D39" s="12" t="n"/>
      <c r="E39" s="12" t="n"/>
      <c r="F39" s="12" t="n"/>
      <c r="G39" s="12" t="n"/>
      <c r="H39" s="12" t="n"/>
      <c r="I39" s="12" t="n"/>
      <c r="J39" s="13" t="n"/>
      <c r="K39" s="12" t="n"/>
      <c r="L39" s="12" t="n"/>
      <c r="M39" s="12" t="n"/>
      <c r="N39" s="12" t="n"/>
      <c r="O39" s="19">
        <f>IF(C39="","",IF(AND(D39="Schweiz",OR(F39="C",F39="Schweizer/in")),"keine",IF(M39="N",IF(G39="verheiratet","C","A"),IF(G39="verheiratet",IF(H39="J","C","B"),IF(I39="J","H","A")))))</f>
        <v/>
      </c>
      <c r="P39" s="16">
        <f>IF(O39="","",IF(O39="keine","keine Quellensteuer",IF(M39="N",O39&amp;"0Y",IF(L39="","prüfen: Kirchensteuer fehlt",IF(AND(O39="H",N(J39)=0),"prüfen: H ohne Kind",IF(AND(N(J39)&gt;0,K39="N"),"prüfen: Ausbildungsnachweis",IF(E39="Grenzgänger Deutschland",MID("LMNP",FIND(O39,"ABCH"),1),IF(AND(E39="Grenzgänger Italien (Art. 3 Abs. 1)",OR(C39="GR",C39="TI",C39="VS")),MID("RSTU",FIND(O39,"ABCH"),1),IF(AND(E39="Wohnsitz Ausland, übrige",C39="TI",Steuerjahr&gt;=2027),MID("WXYZ",FIND(O39,"ABCH"),1),O39)))&amp;MIN(9,N(J39))&amp;L39))))))</f>
        <v/>
      </c>
      <c r="Q39" s="12" t="n"/>
      <c r="R39" s="16">
        <f>IF(P39="","",IF(P39="keine Quellensteuer",IF(Q39="","ok (kein Abzug)","prüfen: Abzug entfernen"),IF(LEFT(P39,6)="prüfen",P39,IF(Q39="","offen",IF(Q39=P39,"ok","prüfen: Abweichung")))))</f>
        <v/>
      </c>
      <c r="S39" s="19">
        <f>IF(OR(N39="",Q39=""),"",IF(N39=Q39,"gleich","geändert"))</f>
        <v/>
      </c>
      <c r="T39" s="14" t="n"/>
      <c r="U39" s="12" t="n"/>
    </row>
    <row r="40">
      <c r="A40" s="12" t="n"/>
      <c r="B40" s="12" t="n"/>
      <c r="C40" s="12" t="n"/>
      <c r="D40" s="12" t="n"/>
      <c r="E40" s="12" t="n"/>
      <c r="F40" s="12" t="n"/>
      <c r="G40" s="12" t="n"/>
      <c r="H40" s="12" t="n"/>
      <c r="I40" s="12" t="n"/>
      <c r="J40" s="13" t="n"/>
      <c r="K40" s="12" t="n"/>
      <c r="L40" s="12" t="n"/>
      <c r="M40" s="12" t="n"/>
      <c r="N40" s="12" t="n"/>
      <c r="O40" s="19">
        <f>IF(C40="","",IF(AND(D40="Schweiz",OR(F40="C",F40="Schweizer/in")),"keine",IF(M40="N",IF(G40="verheiratet","C","A"),IF(G40="verheiratet",IF(H40="J","C","B"),IF(I40="J","H","A")))))</f>
        <v/>
      </c>
      <c r="P40" s="16">
        <f>IF(O40="","",IF(O40="keine","keine Quellensteuer",IF(M40="N",O40&amp;"0Y",IF(L40="","prüfen: Kirchensteuer fehlt",IF(AND(O40="H",N(J40)=0),"prüfen: H ohne Kind",IF(AND(N(J40)&gt;0,K40="N"),"prüfen: Ausbildungsnachweis",IF(E40="Grenzgänger Deutschland",MID("LMNP",FIND(O40,"ABCH"),1),IF(AND(E40="Grenzgänger Italien (Art. 3 Abs. 1)",OR(C40="GR",C40="TI",C40="VS")),MID("RSTU",FIND(O40,"ABCH"),1),IF(AND(E40="Wohnsitz Ausland, übrige",C40="TI",Steuerjahr&gt;=2027),MID("WXYZ",FIND(O40,"ABCH"),1),O40)))&amp;MIN(9,N(J40))&amp;L40))))))</f>
        <v/>
      </c>
      <c r="Q40" s="12" t="n"/>
      <c r="R40" s="16">
        <f>IF(P40="","",IF(P40="keine Quellensteuer",IF(Q40="","ok (kein Abzug)","prüfen: Abzug entfernen"),IF(LEFT(P40,6)="prüfen",P40,IF(Q40="","offen",IF(Q40=P40,"ok","prüfen: Abweichung")))))</f>
        <v/>
      </c>
      <c r="S40" s="19">
        <f>IF(OR(N40="",Q40=""),"",IF(N40=Q40,"gleich","geändert"))</f>
        <v/>
      </c>
      <c r="T40" s="14" t="n"/>
      <c r="U40" s="12" t="n"/>
    </row>
    <row r="41">
      <c r="A41" s="12" t="n"/>
      <c r="B41" s="12" t="n"/>
      <c r="C41" s="12" t="n"/>
      <c r="D41" s="12" t="n"/>
      <c r="E41" s="12" t="n"/>
      <c r="F41" s="12" t="n"/>
      <c r="G41" s="12" t="n"/>
      <c r="H41" s="12" t="n"/>
      <c r="I41" s="12" t="n"/>
      <c r="J41" s="13" t="n"/>
      <c r="K41" s="12" t="n"/>
      <c r="L41" s="12" t="n"/>
      <c r="M41" s="12" t="n"/>
      <c r="N41" s="12" t="n"/>
      <c r="O41" s="19">
        <f>IF(C41="","",IF(AND(D41="Schweiz",OR(F41="C",F41="Schweizer/in")),"keine",IF(M41="N",IF(G41="verheiratet","C","A"),IF(G41="verheiratet",IF(H41="J","C","B"),IF(I41="J","H","A")))))</f>
        <v/>
      </c>
      <c r="P41" s="16">
        <f>IF(O41="","",IF(O41="keine","keine Quellensteuer",IF(M41="N",O41&amp;"0Y",IF(L41="","prüfen: Kirchensteuer fehlt",IF(AND(O41="H",N(J41)=0),"prüfen: H ohne Kind",IF(AND(N(J41)&gt;0,K41="N"),"prüfen: Ausbildungsnachweis",IF(E41="Grenzgänger Deutschland",MID("LMNP",FIND(O41,"ABCH"),1),IF(AND(E41="Grenzgänger Italien (Art. 3 Abs. 1)",OR(C41="GR",C41="TI",C41="VS")),MID("RSTU",FIND(O41,"ABCH"),1),IF(AND(E41="Wohnsitz Ausland, übrige",C41="TI",Steuerjahr&gt;=2027),MID("WXYZ",FIND(O41,"ABCH"),1),O41)))&amp;MIN(9,N(J41))&amp;L41))))))</f>
        <v/>
      </c>
      <c r="Q41" s="12" t="n"/>
      <c r="R41" s="16">
        <f>IF(P41="","",IF(P41="keine Quellensteuer",IF(Q41="","ok (kein Abzug)","prüfen: Abzug entfernen"),IF(LEFT(P41,6)="prüfen",P41,IF(Q41="","offen",IF(Q41=P41,"ok","prüfen: Abweichung")))))</f>
        <v/>
      </c>
      <c r="S41" s="19">
        <f>IF(OR(N41="",Q41=""),"",IF(N41=Q41,"gleich","geändert"))</f>
        <v/>
      </c>
      <c r="T41" s="14" t="n"/>
      <c r="U41" s="12" t="n"/>
    </row>
    <row r="42">
      <c r="A42" s="12" t="n"/>
      <c r="B42" s="12" t="n"/>
      <c r="C42" s="12" t="n"/>
      <c r="D42" s="12" t="n"/>
      <c r="E42" s="12" t="n"/>
      <c r="F42" s="12" t="n"/>
      <c r="G42" s="12" t="n"/>
      <c r="H42" s="12" t="n"/>
      <c r="I42" s="12" t="n"/>
      <c r="J42" s="13" t="n"/>
      <c r="K42" s="12" t="n"/>
      <c r="L42" s="12" t="n"/>
      <c r="M42" s="12" t="n"/>
      <c r="N42" s="12" t="n"/>
      <c r="O42" s="19">
        <f>IF(C42="","",IF(AND(D42="Schweiz",OR(F42="C",F42="Schweizer/in")),"keine",IF(M42="N",IF(G42="verheiratet","C","A"),IF(G42="verheiratet",IF(H42="J","C","B"),IF(I42="J","H","A")))))</f>
        <v/>
      </c>
      <c r="P42" s="16">
        <f>IF(O42="","",IF(O42="keine","keine Quellensteuer",IF(M42="N",O42&amp;"0Y",IF(L42="","prüfen: Kirchensteuer fehlt",IF(AND(O42="H",N(J42)=0),"prüfen: H ohne Kind",IF(AND(N(J42)&gt;0,K42="N"),"prüfen: Ausbildungsnachweis",IF(E42="Grenzgänger Deutschland",MID("LMNP",FIND(O42,"ABCH"),1),IF(AND(E42="Grenzgänger Italien (Art. 3 Abs. 1)",OR(C42="GR",C42="TI",C42="VS")),MID("RSTU",FIND(O42,"ABCH"),1),IF(AND(E42="Wohnsitz Ausland, übrige",C42="TI",Steuerjahr&gt;=2027),MID("WXYZ",FIND(O42,"ABCH"),1),O42)))&amp;MIN(9,N(J42))&amp;L42))))))</f>
        <v/>
      </c>
      <c r="Q42" s="12" t="n"/>
      <c r="R42" s="16">
        <f>IF(P42="","",IF(P42="keine Quellensteuer",IF(Q42="","ok (kein Abzug)","prüfen: Abzug entfernen"),IF(LEFT(P42,6)="prüfen",P42,IF(Q42="","offen",IF(Q42=P42,"ok","prüfen: Abweichung")))))</f>
        <v/>
      </c>
      <c r="S42" s="19">
        <f>IF(OR(N42="",Q42=""),"",IF(N42=Q42,"gleich","geändert"))</f>
        <v/>
      </c>
      <c r="T42" s="14" t="n"/>
      <c r="U42" s="12" t="n"/>
    </row>
    <row r="43">
      <c r="A43" s="12" t="n"/>
      <c r="B43" s="12" t="n"/>
      <c r="C43" s="12" t="n"/>
      <c r="D43" s="12" t="n"/>
      <c r="E43" s="12" t="n"/>
      <c r="F43" s="12" t="n"/>
      <c r="G43" s="12" t="n"/>
      <c r="H43" s="12" t="n"/>
      <c r="I43" s="12" t="n"/>
      <c r="J43" s="13" t="n"/>
      <c r="K43" s="12" t="n"/>
      <c r="L43" s="12" t="n"/>
      <c r="M43" s="12" t="n"/>
      <c r="N43" s="12" t="n"/>
      <c r="O43" s="19">
        <f>IF(C43="","",IF(AND(D43="Schweiz",OR(F43="C",F43="Schweizer/in")),"keine",IF(M43="N",IF(G43="verheiratet","C","A"),IF(G43="verheiratet",IF(H43="J","C","B"),IF(I43="J","H","A")))))</f>
        <v/>
      </c>
      <c r="P43" s="16">
        <f>IF(O43="","",IF(O43="keine","keine Quellensteuer",IF(M43="N",O43&amp;"0Y",IF(L43="","prüfen: Kirchensteuer fehlt",IF(AND(O43="H",N(J43)=0),"prüfen: H ohne Kind",IF(AND(N(J43)&gt;0,K43="N"),"prüfen: Ausbildungsnachweis",IF(E43="Grenzgänger Deutschland",MID("LMNP",FIND(O43,"ABCH"),1),IF(AND(E43="Grenzgänger Italien (Art. 3 Abs. 1)",OR(C43="GR",C43="TI",C43="VS")),MID("RSTU",FIND(O43,"ABCH"),1),IF(AND(E43="Wohnsitz Ausland, übrige",C43="TI",Steuerjahr&gt;=2027),MID("WXYZ",FIND(O43,"ABCH"),1),O43)))&amp;MIN(9,N(J43))&amp;L43))))))</f>
        <v/>
      </c>
      <c r="Q43" s="12" t="n"/>
      <c r="R43" s="16">
        <f>IF(P43="","",IF(P43="keine Quellensteuer",IF(Q43="","ok (kein Abzug)","prüfen: Abzug entfernen"),IF(LEFT(P43,6)="prüfen",P43,IF(Q43="","offen",IF(Q43=P43,"ok","prüfen: Abweichung")))))</f>
        <v/>
      </c>
      <c r="S43" s="19">
        <f>IF(OR(N43="",Q43=""),"",IF(N43=Q43,"gleich","geändert"))</f>
        <v/>
      </c>
      <c r="T43" s="14" t="n"/>
      <c r="U43" s="12" t="n"/>
    </row>
    <row r="44">
      <c r="A44" s="12" t="n"/>
      <c r="B44" s="12" t="n"/>
      <c r="C44" s="12" t="n"/>
      <c r="D44" s="12" t="n"/>
      <c r="E44" s="12" t="n"/>
      <c r="F44" s="12" t="n"/>
      <c r="G44" s="12" t="n"/>
      <c r="H44" s="12" t="n"/>
      <c r="I44" s="12" t="n"/>
      <c r="J44" s="13" t="n"/>
      <c r="K44" s="12" t="n"/>
      <c r="L44" s="12" t="n"/>
      <c r="M44" s="12" t="n"/>
      <c r="N44" s="12" t="n"/>
      <c r="O44" s="19">
        <f>IF(C44="","",IF(AND(D44="Schweiz",OR(F44="C",F44="Schweizer/in")),"keine",IF(M44="N",IF(G44="verheiratet","C","A"),IF(G44="verheiratet",IF(H44="J","C","B"),IF(I44="J","H","A")))))</f>
        <v/>
      </c>
      <c r="P44" s="16">
        <f>IF(O44="","",IF(O44="keine","keine Quellensteuer",IF(M44="N",O44&amp;"0Y",IF(L44="","prüfen: Kirchensteuer fehlt",IF(AND(O44="H",N(J44)=0),"prüfen: H ohne Kind",IF(AND(N(J44)&gt;0,K44="N"),"prüfen: Ausbildungsnachweis",IF(E44="Grenzgänger Deutschland",MID("LMNP",FIND(O44,"ABCH"),1),IF(AND(E44="Grenzgänger Italien (Art. 3 Abs. 1)",OR(C44="GR",C44="TI",C44="VS")),MID("RSTU",FIND(O44,"ABCH"),1),IF(AND(E44="Wohnsitz Ausland, übrige",C44="TI",Steuerjahr&gt;=2027),MID("WXYZ",FIND(O44,"ABCH"),1),O44)))&amp;MIN(9,N(J44))&amp;L44))))))</f>
        <v/>
      </c>
      <c r="Q44" s="12" t="n"/>
      <c r="R44" s="16">
        <f>IF(P44="","",IF(P44="keine Quellensteuer",IF(Q44="","ok (kein Abzug)","prüfen: Abzug entfernen"),IF(LEFT(P44,6)="prüfen",P44,IF(Q44="","offen",IF(Q44=P44,"ok","prüfen: Abweichung")))))</f>
        <v/>
      </c>
      <c r="S44" s="19">
        <f>IF(OR(N44="",Q44=""),"",IF(N44=Q44,"gleich","geändert"))</f>
        <v/>
      </c>
      <c r="T44" s="14" t="n"/>
      <c r="U44" s="12" t="n"/>
    </row>
    <row r="45">
      <c r="A45" s="12" t="n"/>
      <c r="B45" s="12" t="n"/>
      <c r="C45" s="12" t="n"/>
      <c r="D45" s="12" t="n"/>
      <c r="E45" s="12" t="n"/>
      <c r="F45" s="12" t="n"/>
      <c r="G45" s="12" t="n"/>
      <c r="H45" s="12" t="n"/>
      <c r="I45" s="12" t="n"/>
      <c r="J45" s="13" t="n"/>
      <c r="K45" s="12" t="n"/>
      <c r="L45" s="12" t="n"/>
      <c r="M45" s="12" t="n"/>
      <c r="N45" s="12" t="n"/>
      <c r="O45" s="19">
        <f>IF(C45="","",IF(AND(D45="Schweiz",OR(F45="C",F45="Schweizer/in")),"keine",IF(M45="N",IF(G45="verheiratet","C","A"),IF(G45="verheiratet",IF(H45="J","C","B"),IF(I45="J","H","A")))))</f>
        <v/>
      </c>
      <c r="P45" s="16">
        <f>IF(O45="","",IF(O45="keine","keine Quellensteuer",IF(M45="N",O45&amp;"0Y",IF(L45="","prüfen: Kirchensteuer fehlt",IF(AND(O45="H",N(J45)=0),"prüfen: H ohne Kind",IF(AND(N(J45)&gt;0,K45="N"),"prüfen: Ausbildungsnachweis",IF(E45="Grenzgänger Deutschland",MID("LMNP",FIND(O45,"ABCH"),1),IF(AND(E45="Grenzgänger Italien (Art. 3 Abs. 1)",OR(C45="GR",C45="TI",C45="VS")),MID("RSTU",FIND(O45,"ABCH"),1),IF(AND(E45="Wohnsitz Ausland, übrige",C45="TI",Steuerjahr&gt;=2027),MID("WXYZ",FIND(O45,"ABCH"),1),O45)))&amp;MIN(9,N(J45))&amp;L45))))))</f>
        <v/>
      </c>
      <c r="Q45" s="12" t="n"/>
      <c r="R45" s="16">
        <f>IF(P45="","",IF(P45="keine Quellensteuer",IF(Q45="","ok (kein Abzug)","prüfen: Abzug entfernen"),IF(LEFT(P45,6)="prüfen",P45,IF(Q45="","offen",IF(Q45=P45,"ok","prüfen: Abweichung")))))</f>
        <v/>
      </c>
      <c r="S45" s="19">
        <f>IF(OR(N45="",Q45=""),"",IF(N45=Q45,"gleich","geändert"))</f>
        <v/>
      </c>
      <c r="T45" s="14" t="n"/>
      <c r="U45" s="12" t="n"/>
    </row>
    <row r="46">
      <c r="A46" s="12" t="n"/>
      <c r="B46" s="12" t="n"/>
      <c r="C46" s="12" t="n"/>
      <c r="D46" s="12" t="n"/>
      <c r="E46" s="12" t="n"/>
      <c r="F46" s="12" t="n"/>
      <c r="G46" s="12" t="n"/>
      <c r="H46" s="12" t="n"/>
      <c r="I46" s="12" t="n"/>
      <c r="J46" s="13" t="n"/>
      <c r="K46" s="12" t="n"/>
      <c r="L46" s="12" t="n"/>
      <c r="M46" s="12" t="n"/>
      <c r="N46" s="12" t="n"/>
      <c r="O46" s="19">
        <f>IF(C46="","",IF(AND(D46="Schweiz",OR(F46="C",F46="Schweizer/in")),"keine",IF(M46="N",IF(G46="verheiratet","C","A"),IF(G46="verheiratet",IF(H46="J","C","B"),IF(I46="J","H","A")))))</f>
        <v/>
      </c>
      <c r="P46" s="16">
        <f>IF(O46="","",IF(O46="keine","keine Quellensteuer",IF(M46="N",O46&amp;"0Y",IF(L46="","prüfen: Kirchensteuer fehlt",IF(AND(O46="H",N(J46)=0),"prüfen: H ohne Kind",IF(AND(N(J46)&gt;0,K46="N"),"prüfen: Ausbildungsnachweis",IF(E46="Grenzgänger Deutschland",MID("LMNP",FIND(O46,"ABCH"),1),IF(AND(E46="Grenzgänger Italien (Art. 3 Abs. 1)",OR(C46="GR",C46="TI",C46="VS")),MID("RSTU",FIND(O46,"ABCH"),1),IF(AND(E46="Wohnsitz Ausland, übrige",C46="TI",Steuerjahr&gt;=2027),MID("WXYZ",FIND(O46,"ABCH"),1),O46)))&amp;MIN(9,N(J46))&amp;L46))))))</f>
        <v/>
      </c>
      <c r="Q46" s="12" t="n"/>
      <c r="R46" s="16">
        <f>IF(P46="","",IF(P46="keine Quellensteuer",IF(Q46="","ok (kein Abzug)","prüfen: Abzug entfernen"),IF(LEFT(P46,6)="prüfen",P46,IF(Q46="","offen",IF(Q46=P46,"ok","prüfen: Abweichung")))))</f>
        <v/>
      </c>
      <c r="S46" s="19">
        <f>IF(OR(N46="",Q46=""),"",IF(N46=Q46,"gleich","geändert"))</f>
        <v/>
      </c>
      <c r="T46" s="14" t="n"/>
      <c r="U46" s="12" t="n"/>
    </row>
    <row r="47">
      <c r="A47" s="12" t="n"/>
      <c r="B47" s="12" t="n"/>
      <c r="C47" s="12" t="n"/>
      <c r="D47" s="12" t="n"/>
      <c r="E47" s="12" t="n"/>
      <c r="F47" s="12" t="n"/>
      <c r="G47" s="12" t="n"/>
      <c r="H47" s="12" t="n"/>
      <c r="I47" s="12" t="n"/>
      <c r="J47" s="13" t="n"/>
      <c r="K47" s="12" t="n"/>
      <c r="L47" s="12" t="n"/>
      <c r="M47" s="12" t="n"/>
      <c r="N47" s="12" t="n"/>
      <c r="O47" s="19">
        <f>IF(C47="","",IF(AND(D47="Schweiz",OR(F47="C",F47="Schweizer/in")),"keine",IF(M47="N",IF(G47="verheiratet","C","A"),IF(G47="verheiratet",IF(H47="J","C","B"),IF(I47="J","H","A")))))</f>
        <v/>
      </c>
      <c r="P47" s="16">
        <f>IF(O47="","",IF(O47="keine","keine Quellensteuer",IF(M47="N",O47&amp;"0Y",IF(L47="","prüfen: Kirchensteuer fehlt",IF(AND(O47="H",N(J47)=0),"prüfen: H ohne Kind",IF(AND(N(J47)&gt;0,K47="N"),"prüfen: Ausbildungsnachweis",IF(E47="Grenzgänger Deutschland",MID("LMNP",FIND(O47,"ABCH"),1),IF(AND(E47="Grenzgänger Italien (Art. 3 Abs. 1)",OR(C47="GR",C47="TI",C47="VS")),MID("RSTU",FIND(O47,"ABCH"),1),IF(AND(E47="Wohnsitz Ausland, übrige",C47="TI",Steuerjahr&gt;=2027),MID("WXYZ",FIND(O47,"ABCH"),1),O47)))&amp;MIN(9,N(J47))&amp;L47))))))</f>
        <v/>
      </c>
      <c r="Q47" s="12" t="n"/>
      <c r="R47" s="16">
        <f>IF(P47="","",IF(P47="keine Quellensteuer",IF(Q47="","ok (kein Abzug)","prüfen: Abzug entfernen"),IF(LEFT(P47,6)="prüfen",P47,IF(Q47="","offen",IF(Q47=P47,"ok","prüfen: Abweichung")))))</f>
        <v/>
      </c>
      <c r="S47" s="19">
        <f>IF(OR(N47="",Q47=""),"",IF(N47=Q47,"gleich","geändert"))</f>
        <v/>
      </c>
      <c r="T47" s="14" t="n"/>
      <c r="U47" s="12" t="n"/>
    </row>
    <row r="48">
      <c r="A48" s="12" t="n"/>
      <c r="B48" s="12" t="n"/>
      <c r="C48" s="12" t="n"/>
      <c r="D48" s="12" t="n"/>
      <c r="E48" s="12" t="n"/>
      <c r="F48" s="12" t="n"/>
      <c r="G48" s="12" t="n"/>
      <c r="H48" s="12" t="n"/>
      <c r="I48" s="12" t="n"/>
      <c r="J48" s="13" t="n"/>
      <c r="K48" s="12" t="n"/>
      <c r="L48" s="12" t="n"/>
      <c r="M48" s="12" t="n"/>
      <c r="N48" s="12" t="n"/>
      <c r="O48" s="19">
        <f>IF(C48="","",IF(AND(D48="Schweiz",OR(F48="C",F48="Schweizer/in")),"keine",IF(M48="N",IF(G48="verheiratet","C","A"),IF(G48="verheiratet",IF(H48="J","C","B"),IF(I48="J","H","A")))))</f>
        <v/>
      </c>
      <c r="P48" s="16">
        <f>IF(O48="","",IF(O48="keine","keine Quellensteuer",IF(M48="N",O48&amp;"0Y",IF(L48="","prüfen: Kirchensteuer fehlt",IF(AND(O48="H",N(J48)=0),"prüfen: H ohne Kind",IF(AND(N(J48)&gt;0,K48="N"),"prüfen: Ausbildungsnachweis",IF(E48="Grenzgänger Deutschland",MID("LMNP",FIND(O48,"ABCH"),1),IF(AND(E48="Grenzgänger Italien (Art. 3 Abs. 1)",OR(C48="GR",C48="TI",C48="VS")),MID("RSTU",FIND(O48,"ABCH"),1),IF(AND(E48="Wohnsitz Ausland, übrige",C48="TI",Steuerjahr&gt;=2027),MID("WXYZ",FIND(O48,"ABCH"),1),O48)))&amp;MIN(9,N(J48))&amp;L48))))))</f>
        <v/>
      </c>
      <c r="Q48" s="12" t="n"/>
      <c r="R48" s="16">
        <f>IF(P48="","",IF(P48="keine Quellensteuer",IF(Q48="","ok (kein Abzug)","prüfen: Abzug entfernen"),IF(LEFT(P48,6)="prüfen",P48,IF(Q48="","offen",IF(Q48=P48,"ok","prüfen: Abweichung")))))</f>
        <v/>
      </c>
      <c r="S48" s="19">
        <f>IF(OR(N48="",Q48=""),"",IF(N48=Q48,"gleich","geändert"))</f>
        <v/>
      </c>
      <c r="T48" s="14" t="n"/>
      <c r="U48" s="12" t="n"/>
    </row>
    <row r="49">
      <c r="A49" s="12" t="n"/>
      <c r="B49" s="12" t="n"/>
      <c r="C49" s="12" t="n"/>
      <c r="D49" s="12" t="n"/>
      <c r="E49" s="12" t="n"/>
      <c r="F49" s="12" t="n"/>
      <c r="G49" s="12" t="n"/>
      <c r="H49" s="12" t="n"/>
      <c r="I49" s="12" t="n"/>
      <c r="J49" s="13" t="n"/>
      <c r="K49" s="12" t="n"/>
      <c r="L49" s="12" t="n"/>
      <c r="M49" s="12" t="n"/>
      <c r="N49" s="12" t="n"/>
      <c r="O49" s="19">
        <f>IF(C49="","",IF(AND(D49="Schweiz",OR(F49="C",F49="Schweizer/in")),"keine",IF(M49="N",IF(G49="verheiratet","C","A"),IF(G49="verheiratet",IF(H49="J","C","B"),IF(I49="J","H","A")))))</f>
        <v/>
      </c>
      <c r="P49" s="16">
        <f>IF(O49="","",IF(O49="keine","keine Quellensteuer",IF(M49="N",O49&amp;"0Y",IF(L49="","prüfen: Kirchensteuer fehlt",IF(AND(O49="H",N(J49)=0),"prüfen: H ohne Kind",IF(AND(N(J49)&gt;0,K49="N"),"prüfen: Ausbildungsnachweis",IF(E49="Grenzgänger Deutschland",MID("LMNP",FIND(O49,"ABCH"),1),IF(AND(E49="Grenzgänger Italien (Art. 3 Abs. 1)",OR(C49="GR",C49="TI",C49="VS")),MID("RSTU",FIND(O49,"ABCH"),1),IF(AND(E49="Wohnsitz Ausland, übrige",C49="TI",Steuerjahr&gt;=2027),MID("WXYZ",FIND(O49,"ABCH"),1),O49)))&amp;MIN(9,N(J49))&amp;L49))))))</f>
        <v/>
      </c>
      <c r="Q49" s="12" t="n"/>
      <c r="R49" s="16">
        <f>IF(P49="","",IF(P49="keine Quellensteuer",IF(Q49="","ok (kein Abzug)","prüfen: Abzug entfernen"),IF(LEFT(P49,6)="prüfen",P49,IF(Q49="","offen",IF(Q49=P49,"ok","prüfen: Abweichung")))))</f>
        <v/>
      </c>
      <c r="S49" s="19">
        <f>IF(OR(N49="",Q49=""),"",IF(N49=Q49,"gleich","geändert"))</f>
        <v/>
      </c>
      <c r="T49" s="14" t="n"/>
      <c r="U49" s="12" t="n"/>
    </row>
    <row r="50">
      <c r="A50" s="12" t="n"/>
      <c r="B50" s="12" t="n"/>
      <c r="C50" s="12" t="n"/>
      <c r="D50" s="12" t="n"/>
      <c r="E50" s="12" t="n"/>
      <c r="F50" s="12" t="n"/>
      <c r="G50" s="12" t="n"/>
      <c r="H50" s="12" t="n"/>
      <c r="I50" s="12" t="n"/>
      <c r="J50" s="13" t="n"/>
      <c r="K50" s="12" t="n"/>
      <c r="L50" s="12" t="n"/>
      <c r="M50" s="12" t="n"/>
      <c r="N50" s="12" t="n"/>
      <c r="O50" s="19">
        <f>IF(C50="","",IF(AND(D50="Schweiz",OR(F50="C",F50="Schweizer/in")),"keine",IF(M50="N",IF(G50="verheiratet","C","A"),IF(G50="verheiratet",IF(H50="J","C","B"),IF(I50="J","H","A")))))</f>
        <v/>
      </c>
      <c r="P50" s="16">
        <f>IF(O50="","",IF(O50="keine","keine Quellensteuer",IF(M50="N",O50&amp;"0Y",IF(L50="","prüfen: Kirchensteuer fehlt",IF(AND(O50="H",N(J50)=0),"prüfen: H ohne Kind",IF(AND(N(J50)&gt;0,K50="N"),"prüfen: Ausbildungsnachweis",IF(E50="Grenzgänger Deutschland",MID("LMNP",FIND(O50,"ABCH"),1),IF(AND(E50="Grenzgänger Italien (Art. 3 Abs. 1)",OR(C50="GR",C50="TI",C50="VS")),MID("RSTU",FIND(O50,"ABCH"),1),IF(AND(E50="Wohnsitz Ausland, übrige",C50="TI",Steuerjahr&gt;=2027),MID("WXYZ",FIND(O50,"ABCH"),1),O50)))&amp;MIN(9,N(J50))&amp;L50))))))</f>
        <v/>
      </c>
      <c r="Q50" s="12" t="n"/>
      <c r="R50" s="16">
        <f>IF(P50="","",IF(P50="keine Quellensteuer",IF(Q50="","ok (kein Abzug)","prüfen: Abzug entfernen"),IF(LEFT(P50,6)="prüfen",P50,IF(Q50="","offen",IF(Q50=P50,"ok","prüfen: Abweichung")))))</f>
        <v/>
      </c>
      <c r="S50" s="19">
        <f>IF(OR(N50="",Q50=""),"",IF(N50=Q50,"gleich","geändert"))</f>
        <v/>
      </c>
      <c r="T50" s="14" t="n"/>
      <c r="U50" s="12" t="n"/>
    </row>
    <row r="51">
      <c r="A51" s="12" t="n"/>
      <c r="B51" s="12" t="n"/>
      <c r="C51" s="12" t="n"/>
      <c r="D51" s="12" t="n"/>
      <c r="E51" s="12" t="n"/>
      <c r="F51" s="12" t="n"/>
      <c r="G51" s="12" t="n"/>
      <c r="H51" s="12" t="n"/>
      <c r="I51" s="12" t="n"/>
      <c r="J51" s="13" t="n"/>
      <c r="K51" s="12" t="n"/>
      <c r="L51" s="12" t="n"/>
      <c r="M51" s="12" t="n"/>
      <c r="N51" s="12" t="n"/>
      <c r="O51" s="19">
        <f>IF(C51="","",IF(AND(D51="Schweiz",OR(F51="C",F51="Schweizer/in")),"keine",IF(M51="N",IF(G51="verheiratet","C","A"),IF(G51="verheiratet",IF(H51="J","C","B"),IF(I51="J","H","A")))))</f>
        <v/>
      </c>
      <c r="P51" s="16">
        <f>IF(O51="","",IF(O51="keine","keine Quellensteuer",IF(M51="N",O51&amp;"0Y",IF(L51="","prüfen: Kirchensteuer fehlt",IF(AND(O51="H",N(J51)=0),"prüfen: H ohne Kind",IF(AND(N(J51)&gt;0,K51="N"),"prüfen: Ausbildungsnachweis",IF(E51="Grenzgänger Deutschland",MID("LMNP",FIND(O51,"ABCH"),1),IF(AND(E51="Grenzgänger Italien (Art. 3 Abs. 1)",OR(C51="GR",C51="TI",C51="VS")),MID("RSTU",FIND(O51,"ABCH"),1),IF(AND(E51="Wohnsitz Ausland, übrige",C51="TI",Steuerjahr&gt;=2027),MID("WXYZ",FIND(O51,"ABCH"),1),O51)))&amp;MIN(9,N(J51))&amp;L51))))))</f>
        <v/>
      </c>
      <c r="Q51" s="12" t="n"/>
      <c r="R51" s="16">
        <f>IF(P51="","",IF(P51="keine Quellensteuer",IF(Q51="","ok (kein Abzug)","prüfen: Abzug entfernen"),IF(LEFT(P51,6)="prüfen",P51,IF(Q51="","offen",IF(Q51=P51,"ok","prüfen: Abweichung")))))</f>
        <v/>
      </c>
      <c r="S51" s="19">
        <f>IF(OR(N51="",Q51=""),"",IF(N51=Q51,"gleich","geändert"))</f>
        <v/>
      </c>
      <c r="T51" s="14" t="n"/>
      <c r="U51" s="12" t="n"/>
    </row>
    <row r="52">
      <c r="A52" s="12" t="n"/>
      <c r="B52" s="12" t="n"/>
      <c r="C52" s="12" t="n"/>
      <c r="D52" s="12" t="n"/>
      <c r="E52" s="12" t="n"/>
      <c r="F52" s="12" t="n"/>
      <c r="G52" s="12" t="n"/>
      <c r="H52" s="12" t="n"/>
      <c r="I52" s="12" t="n"/>
      <c r="J52" s="13" t="n"/>
      <c r="K52" s="12" t="n"/>
      <c r="L52" s="12" t="n"/>
      <c r="M52" s="12" t="n"/>
      <c r="N52" s="12" t="n"/>
      <c r="O52" s="19">
        <f>IF(C52="","",IF(AND(D52="Schweiz",OR(F52="C",F52="Schweizer/in")),"keine",IF(M52="N",IF(G52="verheiratet","C","A"),IF(G52="verheiratet",IF(H52="J","C","B"),IF(I52="J","H","A")))))</f>
        <v/>
      </c>
      <c r="P52" s="16">
        <f>IF(O52="","",IF(O52="keine","keine Quellensteuer",IF(M52="N",O52&amp;"0Y",IF(L52="","prüfen: Kirchensteuer fehlt",IF(AND(O52="H",N(J52)=0),"prüfen: H ohne Kind",IF(AND(N(J52)&gt;0,K52="N"),"prüfen: Ausbildungsnachweis",IF(E52="Grenzgänger Deutschland",MID("LMNP",FIND(O52,"ABCH"),1),IF(AND(E52="Grenzgänger Italien (Art. 3 Abs. 1)",OR(C52="GR",C52="TI",C52="VS")),MID("RSTU",FIND(O52,"ABCH"),1),IF(AND(E52="Wohnsitz Ausland, übrige",C52="TI",Steuerjahr&gt;=2027),MID("WXYZ",FIND(O52,"ABCH"),1),O52)))&amp;MIN(9,N(J52))&amp;L52))))))</f>
        <v/>
      </c>
      <c r="Q52" s="12" t="n"/>
      <c r="R52" s="16">
        <f>IF(P52="","",IF(P52="keine Quellensteuer",IF(Q52="","ok (kein Abzug)","prüfen: Abzug entfernen"),IF(LEFT(P52,6)="prüfen",P52,IF(Q52="","offen",IF(Q52=P52,"ok","prüfen: Abweichung")))))</f>
        <v/>
      </c>
      <c r="S52" s="19">
        <f>IF(OR(N52="",Q52=""),"",IF(N52=Q52,"gleich","geändert"))</f>
        <v/>
      </c>
      <c r="T52" s="14" t="n"/>
      <c r="U52" s="12" t="n"/>
    </row>
    <row r="53">
      <c r="A53" s="12" t="n"/>
      <c r="B53" s="12" t="n"/>
      <c r="C53" s="12" t="n"/>
      <c r="D53" s="12" t="n"/>
      <c r="E53" s="12" t="n"/>
      <c r="F53" s="12" t="n"/>
      <c r="G53" s="12" t="n"/>
      <c r="H53" s="12" t="n"/>
      <c r="I53" s="12" t="n"/>
      <c r="J53" s="13" t="n"/>
      <c r="K53" s="12" t="n"/>
      <c r="L53" s="12" t="n"/>
      <c r="M53" s="12" t="n"/>
      <c r="N53" s="12" t="n"/>
      <c r="O53" s="19">
        <f>IF(C53="","",IF(AND(D53="Schweiz",OR(F53="C",F53="Schweizer/in")),"keine",IF(M53="N",IF(G53="verheiratet","C","A"),IF(G53="verheiratet",IF(H53="J","C","B"),IF(I53="J","H","A")))))</f>
        <v/>
      </c>
      <c r="P53" s="16">
        <f>IF(O53="","",IF(O53="keine","keine Quellensteuer",IF(M53="N",O53&amp;"0Y",IF(L53="","prüfen: Kirchensteuer fehlt",IF(AND(O53="H",N(J53)=0),"prüfen: H ohne Kind",IF(AND(N(J53)&gt;0,K53="N"),"prüfen: Ausbildungsnachweis",IF(E53="Grenzgänger Deutschland",MID("LMNP",FIND(O53,"ABCH"),1),IF(AND(E53="Grenzgänger Italien (Art. 3 Abs. 1)",OR(C53="GR",C53="TI",C53="VS")),MID("RSTU",FIND(O53,"ABCH"),1),IF(AND(E53="Wohnsitz Ausland, übrige",C53="TI",Steuerjahr&gt;=2027),MID("WXYZ",FIND(O53,"ABCH"),1),O53)))&amp;MIN(9,N(J53))&amp;L53))))))</f>
        <v/>
      </c>
      <c r="Q53" s="12" t="n"/>
      <c r="R53" s="16">
        <f>IF(P53="","",IF(P53="keine Quellensteuer",IF(Q53="","ok (kein Abzug)","prüfen: Abzug entfernen"),IF(LEFT(P53,6)="prüfen",P53,IF(Q53="","offen",IF(Q53=P53,"ok","prüfen: Abweichung")))))</f>
        <v/>
      </c>
      <c r="S53" s="19">
        <f>IF(OR(N53="",Q53=""),"",IF(N53=Q53,"gleich","geändert"))</f>
        <v/>
      </c>
      <c r="T53" s="14" t="n"/>
      <c r="U53" s="12" t="n"/>
    </row>
    <row r="54">
      <c r="A54" s="12" t="n"/>
      <c r="B54" s="12" t="n"/>
      <c r="C54" s="12" t="n"/>
      <c r="D54" s="12" t="n"/>
      <c r="E54" s="12" t="n"/>
      <c r="F54" s="12" t="n"/>
      <c r="G54" s="12" t="n"/>
      <c r="H54" s="12" t="n"/>
      <c r="I54" s="12" t="n"/>
      <c r="J54" s="13" t="n"/>
      <c r="K54" s="12" t="n"/>
      <c r="L54" s="12" t="n"/>
      <c r="M54" s="12" t="n"/>
      <c r="N54" s="12" t="n"/>
      <c r="O54" s="19">
        <f>IF(C54="","",IF(AND(D54="Schweiz",OR(F54="C",F54="Schweizer/in")),"keine",IF(M54="N",IF(G54="verheiratet","C","A"),IF(G54="verheiratet",IF(H54="J","C","B"),IF(I54="J","H","A")))))</f>
        <v/>
      </c>
      <c r="P54" s="16">
        <f>IF(O54="","",IF(O54="keine","keine Quellensteuer",IF(M54="N",O54&amp;"0Y",IF(L54="","prüfen: Kirchensteuer fehlt",IF(AND(O54="H",N(J54)=0),"prüfen: H ohne Kind",IF(AND(N(J54)&gt;0,K54="N"),"prüfen: Ausbildungsnachweis",IF(E54="Grenzgänger Deutschland",MID("LMNP",FIND(O54,"ABCH"),1),IF(AND(E54="Grenzgänger Italien (Art. 3 Abs. 1)",OR(C54="GR",C54="TI",C54="VS")),MID("RSTU",FIND(O54,"ABCH"),1),IF(AND(E54="Wohnsitz Ausland, übrige",C54="TI",Steuerjahr&gt;=2027),MID("WXYZ",FIND(O54,"ABCH"),1),O54)))&amp;MIN(9,N(J54))&amp;L54))))))</f>
        <v/>
      </c>
      <c r="Q54" s="12" t="n"/>
      <c r="R54" s="16">
        <f>IF(P54="","",IF(P54="keine Quellensteuer",IF(Q54="","ok (kein Abzug)","prüfen: Abzug entfernen"),IF(LEFT(P54,6)="prüfen",P54,IF(Q54="","offen",IF(Q54=P54,"ok","prüfen: Abweichung")))))</f>
        <v/>
      </c>
      <c r="S54" s="19">
        <f>IF(OR(N54="",Q54=""),"",IF(N54=Q54,"gleich","geändert"))</f>
        <v/>
      </c>
      <c r="T54" s="14" t="n"/>
      <c r="U54" s="12" t="n"/>
    </row>
    <row r="55">
      <c r="A55" s="12" t="n"/>
      <c r="B55" s="12" t="n"/>
      <c r="C55" s="12" t="n"/>
      <c r="D55" s="12" t="n"/>
      <c r="E55" s="12" t="n"/>
      <c r="F55" s="12" t="n"/>
      <c r="G55" s="12" t="n"/>
      <c r="H55" s="12" t="n"/>
      <c r="I55" s="12" t="n"/>
      <c r="J55" s="13" t="n"/>
      <c r="K55" s="12" t="n"/>
      <c r="L55" s="12" t="n"/>
      <c r="M55" s="12" t="n"/>
      <c r="N55" s="12" t="n"/>
      <c r="O55" s="19">
        <f>IF(C55="","",IF(AND(D55="Schweiz",OR(F55="C",F55="Schweizer/in")),"keine",IF(M55="N",IF(G55="verheiratet","C","A"),IF(G55="verheiratet",IF(H55="J","C","B"),IF(I55="J","H","A")))))</f>
        <v/>
      </c>
      <c r="P55" s="16">
        <f>IF(O55="","",IF(O55="keine","keine Quellensteuer",IF(M55="N",O55&amp;"0Y",IF(L55="","prüfen: Kirchensteuer fehlt",IF(AND(O55="H",N(J55)=0),"prüfen: H ohne Kind",IF(AND(N(J55)&gt;0,K55="N"),"prüfen: Ausbildungsnachweis",IF(E55="Grenzgänger Deutschland",MID("LMNP",FIND(O55,"ABCH"),1),IF(AND(E55="Grenzgänger Italien (Art. 3 Abs. 1)",OR(C55="GR",C55="TI",C55="VS")),MID("RSTU",FIND(O55,"ABCH"),1),IF(AND(E55="Wohnsitz Ausland, übrige",C55="TI",Steuerjahr&gt;=2027),MID("WXYZ",FIND(O55,"ABCH"),1),O55)))&amp;MIN(9,N(J55))&amp;L55))))))</f>
        <v/>
      </c>
      <c r="Q55" s="12" t="n"/>
      <c r="R55" s="16">
        <f>IF(P55="","",IF(P55="keine Quellensteuer",IF(Q55="","ok (kein Abzug)","prüfen: Abzug entfernen"),IF(LEFT(P55,6)="prüfen",P55,IF(Q55="","offen",IF(Q55=P55,"ok","prüfen: Abweichung")))))</f>
        <v/>
      </c>
      <c r="S55" s="19">
        <f>IF(OR(N55="",Q55=""),"",IF(N55=Q55,"gleich","geändert"))</f>
        <v/>
      </c>
      <c r="T55" s="14" t="n"/>
      <c r="U55" s="12" t="n"/>
    </row>
    <row r="56">
      <c r="A56" s="12" t="n"/>
      <c r="B56" s="12" t="n"/>
      <c r="C56" s="12" t="n"/>
      <c r="D56" s="12" t="n"/>
      <c r="E56" s="12" t="n"/>
      <c r="F56" s="12" t="n"/>
      <c r="G56" s="12" t="n"/>
      <c r="H56" s="12" t="n"/>
      <c r="I56" s="12" t="n"/>
      <c r="J56" s="13" t="n"/>
      <c r="K56" s="12" t="n"/>
      <c r="L56" s="12" t="n"/>
      <c r="M56" s="12" t="n"/>
      <c r="N56" s="12" t="n"/>
      <c r="O56" s="19">
        <f>IF(C56="","",IF(AND(D56="Schweiz",OR(F56="C",F56="Schweizer/in")),"keine",IF(M56="N",IF(G56="verheiratet","C","A"),IF(G56="verheiratet",IF(H56="J","C","B"),IF(I56="J","H","A")))))</f>
        <v/>
      </c>
      <c r="P56" s="16">
        <f>IF(O56="","",IF(O56="keine","keine Quellensteuer",IF(M56="N",O56&amp;"0Y",IF(L56="","prüfen: Kirchensteuer fehlt",IF(AND(O56="H",N(J56)=0),"prüfen: H ohne Kind",IF(AND(N(J56)&gt;0,K56="N"),"prüfen: Ausbildungsnachweis",IF(E56="Grenzgänger Deutschland",MID("LMNP",FIND(O56,"ABCH"),1),IF(AND(E56="Grenzgänger Italien (Art. 3 Abs. 1)",OR(C56="GR",C56="TI",C56="VS")),MID("RSTU",FIND(O56,"ABCH"),1),IF(AND(E56="Wohnsitz Ausland, übrige",C56="TI",Steuerjahr&gt;=2027),MID("WXYZ",FIND(O56,"ABCH"),1),O56)))&amp;MIN(9,N(J56))&amp;L56))))))</f>
        <v/>
      </c>
      <c r="Q56" s="12" t="n"/>
      <c r="R56" s="16">
        <f>IF(P56="","",IF(P56="keine Quellensteuer",IF(Q56="","ok (kein Abzug)","prüfen: Abzug entfernen"),IF(LEFT(P56,6)="prüfen",P56,IF(Q56="","offen",IF(Q56=P56,"ok","prüfen: Abweichung")))))</f>
        <v/>
      </c>
      <c r="S56" s="19">
        <f>IF(OR(N56="",Q56=""),"",IF(N56=Q56,"gleich","geändert"))</f>
        <v/>
      </c>
      <c r="T56" s="14" t="n"/>
      <c r="U56" s="12" t="n"/>
    </row>
    <row r="57">
      <c r="A57" s="12" t="n"/>
      <c r="B57" s="12" t="n"/>
      <c r="C57" s="12" t="n"/>
      <c r="D57" s="12" t="n"/>
      <c r="E57" s="12" t="n"/>
      <c r="F57" s="12" t="n"/>
      <c r="G57" s="12" t="n"/>
      <c r="H57" s="12" t="n"/>
      <c r="I57" s="12" t="n"/>
      <c r="J57" s="13" t="n"/>
      <c r="K57" s="12" t="n"/>
      <c r="L57" s="12" t="n"/>
      <c r="M57" s="12" t="n"/>
      <c r="N57" s="12" t="n"/>
      <c r="O57" s="19">
        <f>IF(C57="","",IF(AND(D57="Schweiz",OR(F57="C",F57="Schweizer/in")),"keine",IF(M57="N",IF(G57="verheiratet","C","A"),IF(G57="verheiratet",IF(H57="J","C","B"),IF(I57="J","H","A")))))</f>
        <v/>
      </c>
      <c r="P57" s="16">
        <f>IF(O57="","",IF(O57="keine","keine Quellensteuer",IF(M57="N",O57&amp;"0Y",IF(L57="","prüfen: Kirchensteuer fehlt",IF(AND(O57="H",N(J57)=0),"prüfen: H ohne Kind",IF(AND(N(J57)&gt;0,K57="N"),"prüfen: Ausbildungsnachweis",IF(E57="Grenzgänger Deutschland",MID("LMNP",FIND(O57,"ABCH"),1),IF(AND(E57="Grenzgänger Italien (Art. 3 Abs. 1)",OR(C57="GR",C57="TI",C57="VS")),MID("RSTU",FIND(O57,"ABCH"),1),IF(AND(E57="Wohnsitz Ausland, übrige",C57="TI",Steuerjahr&gt;=2027),MID("WXYZ",FIND(O57,"ABCH"),1),O57)))&amp;MIN(9,N(J57))&amp;L57))))))</f>
        <v/>
      </c>
      <c r="Q57" s="12" t="n"/>
      <c r="R57" s="16">
        <f>IF(P57="","",IF(P57="keine Quellensteuer",IF(Q57="","ok (kein Abzug)","prüfen: Abzug entfernen"),IF(LEFT(P57,6)="prüfen",P57,IF(Q57="","offen",IF(Q57=P57,"ok","prüfen: Abweichung")))))</f>
        <v/>
      </c>
      <c r="S57" s="19">
        <f>IF(OR(N57="",Q57=""),"",IF(N57=Q57,"gleich","geändert"))</f>
        <v/>
      </c>
      <c r="T57" s="14" t="n"/>
      <c r="U57" s="12" t="n"/>
    </row>
    <row r="58">
      <c r="A58" s="12" t="n"/>
      <c r="B58" s="12" t="n"/>
      <c r="C58" s="12" t="n"/>
      <c r="D58" s="12" t="n"/>
      <c r="E58" s="12" t="n"/>
      <c r="F58" s="12" t="n"/>
      <c r="G58" s="12" t="n"/>
      <c r="H58" s="12" t="n"/>
      <c r="I58" s="12" t="n"/>
      <c r="J58" s="13" t="n"/>
      <c r="K58" s="12" t="n"/>
      <c r="L58" s="12" t="n"/>
      <c r="M58" s="12" t="n"/>
      <c r="N58" s="12" t="n"/>
      <c r="O58" s="19">
        <f>IF(C58="","",IF(AND(D58="Schweiz",OR(F58="C",F58="Schweizer/in")),"keine",IF(M58="N",IF(G58="verheiratet","C","A"),IF(G58="verheiratet",IF(H58="J","C","B"),IF(I58="J","H","A")))))</f>
        <v/>
      </c>
      <c r="P58" s="16">
        <f>IF(O58="","",IF(O58="keine","keine Quellensteuer",IF(M58="N",O58&amp;"0Y",IF(L58="","prüfen: Kirchensteuer fehlt",IF(AND(O58="H",N(J58)=0),"prüfen: H ohne Kind",IF(AND(N(J58)&gt;0,K58="N"),"prüfen: Ausbildungsnachweis",IF(E58="Grenzgänger Deutschland",MID("LMNP",FIND(O58,"ABCH"),1),IF(AND(E58="Grenzgänger Italien (Art. 3 Abs. 1)",OR(C58="GR",C58="TI",C58="VS")),MID("RSTU",FIND(O58,"ABCH"),1),IF(AND(E58="Wohnsitz Ausland, übrige",C58="TI",Steuerjahr&gt;=2027),MID("WXYZ",FIND(O58,"ABCH"),1),O58)))&amp;MIN(9,N(J58))&amp;L58))))))</f>
        <v/>
      </c>
      <c r="Q58" s="12" t="n"/>
      <c r="R58" s="16">
        <f>IF(P58="","",IF(P58="keine Quellensteuer",IF(Q58="","ok (kein Abzug)","prüfen: Abzug entfernen"),IF(LEFT(P58,6)="prüfen",P58,IF(Q58="","offen",IF(Q58=P58,"ok","prüfen: Abweichung")))))</f>
        <v/>
      </c>
      <c r="S58" s="19">
        <f>IF(OR(N58="",Q58=""),"",IF(N58=Q58,"gleich","geändert"))</f>
        <v/>
      </c>
      <c r="T58" s="14" t="n"/>
      <c r="U58" s="12" t="n"/>
    </row>
    <row r="59">
      <c r="A59" s="12" t="n"/>
      <c r="B59" s="12" t="n"/>
      <c r="C59" s="12" t="n"/>
      <c r="D59" s="12" t="n"/>
      <c r="E59" s="12" t="n"/>
      <c r="F59" s="12" t="n"/>
      <c r="G59" s="12" t="n"/>
      <c r="H59" s="12" t="n"/>
      <c r="I59" s="12" t="n"/>
      <c r="J59" s="13" t="n"/>
      <c r="K59" s="12" t="n"/>
      <c r="L59" s="12" t="n"/>
      <c r="M59" s="12" t="n"/>
      <c r="N59" s="12" t="n"/>
      <c r="O59" s="19">
        <f>IF(C59="","",IF(AND(D59="Schweiz",OR(F59="C",F59="Schweizer/in")),"keine",IF(M59="N",IF(G59="verheiratet","C","A"),IF(G59="verheiratet",IF(H59="J","C","B"),IF(I59="J","H","A")))))</f>
        <v/>
      </c>
      <c r="P59" s="16">
        <f>IF(O59="","",IF(O59="keine","keine Quellensteuer",IF(M59="N",O59&amp;"0Y",IF(L59="","prüfen: Kirchensteuer fehlt",IF(AND(O59="H",N(J59)=0),"prüfen: H ohne Kind",IF(AND(N(J59)&gt;0,K59="N"),"prüfen: Ausbildungsnachweis",IF(E59="Grenzgänger Deutschland",MID("LMNP",FIND(O59,"ABCH"),1),IF(AND(E59="Grenzgänger Italien (Art. 3 Abs. 1)",OR(C59="GR",C59="TI",C59="VS")),MID("RSTU",FIND(O59,"ABCH"),1),IF(AND(E59="Wohnsitz Ausland, übrige",C59="TI",Steuerjahr&gt;=2027),MID("WXYZ",FIND(O59,"ABCH"),1),O59)))&amp;MIN(9,N(J59))&amp;L59))))))</f>
        <v/>
      </c>
      <c r="Q59" s="12" t="n"/>
      <c r="R59" s="16">
        <f>IF(P59="","",IF(P59="keine Quellensteuer",IF(Q59="","ok (kein Abzug)","prüfen: Abzug entfernen"),IF(LEFT(P59,6)="prüfen",P59,IF(Q59="","offen",IF(Q59=P59,"ok","prüfen: Abweichung")))))</f>
        <v/>
      </c>
      <c r="S59" s="19">
        <f>IF(OR(N59="",Q59=""),"",IF(N59=Q59,"gleich","geändert"))</f>
        <v/>
      </c>
      <c r="T59" s="14" t="n"/>
      <c r="U59" s="12" t="n"/>
    </row>
    <row r="60">
      <c r="A60" s="12" t="n"/>
      <c r="B60" s="12" t="n"/>
      <c r="C60" s="12" t="n"/>
      <c r="D60" s="12" t="n"/>
      <c r="E60" s="12" t="n"/>
      <c r="F60" s="12" t="n"/>
      <c r="G60" s="12" t="n"/>
      <c r="H60" s="12" t="n"/>
      <c r="I60" s="12" t="n"/>
      <c r="J60" s="13" t="n"/>
      <c r="K60" s="12" t="n"/>
      <c r="L60" s="12" t="n"/>
      <c r="M60" s="12" t="n"/>
      <c r="N60" s="12" t="n"/>
      <c r="O60" s="19">
        <f>IF(C60="","",IF(AND(D60="Schweiz",OR(F60="C",F60="Schweizer/in")),"keine",IF(M60="N",IF(G60="verheiratet","C","A"),IF(G60="verheiratet",IF(H60="J","C","B"),IF(I60="J","H","A")))))</f>
        <v/>
      </c>
      <c r="P60" s="16">
        <f>IF(O60="","",IF(O60="keine","keine Quellensteuer",IF(M60="N",O60&amp;"0Y",IF(L60="","prüfen: Kirchensteuer fehlt",IF(AND(O60="H",N(J60)=0),"prüfen: H ohne Kind",IF(AND(N(J60)&gt;0,K60="N"),"prüfen: Ausbildungsnachweis",IF(E60="Grenzgänger Deutschland",MID("LMNP",FIND(O60,"ABCH"),1),IF(AND(E60="Grenzgänger Italien (Art. 3 Abs. 1)",OR(C60="GR",C60="TI",C60="VS")),MID("RSTU",FIND(O60,"ABCH"),1),IF(AND(E60="Wohnsitz Ausland, übrige",C60="TI",Steuerjahr&gt;=2027),MID("WXYZ",FIND(O60,"ABCH"),1),O60)))&amp;MIN(9,N(J60))&amp;L60))))))</f>
        <v/>
      </c>
      <c r="Q60" s="12" t="n"/>
      <c r="R60" s="16">
        <f>IF(P60="","",IF(P60="keine Quellensteuer",IF(Q60="","ok (kein Abzug)","prüfen: Abzug entfernen"),IF(LEFT(P60,6)="prüfen",P60,IF(Q60="","offen",IF(Q60=P60,"ok","prüfen: Abweichung")))))</f>
        <v/>
      </c>
      <c r="S60" s="19">
        <f>IF(OR(N60="",Q60=""),"",IF(N60=Q60,"gleich","geändert"))</f>
        <v/>
      </c>
      <c r="T60" s="14" t="n"/>
      <c r="U60" s="12" t="n"/>
    </row>
    <row r="61">
      <c r="A61" s="12" t="n"/>
      <c r="B61" s="12" t="n"/>
      <c r="C61" s="12" t="n"/>
      <c r="D61" s="12" t="n"/>
      <c r="E61" s="12" t="n"/>
      <c r="F61" s="12" t="n"/>
      <c r="G61" s="12" t="n"/>
      <c r="H61" s="12" t="n"/>
      <c r="I61" s="12" t="n"/>
      <c r="J61" s="13" t="n"/>
      <c r="K61" s="12" t="n"/>
      <c r="L61" s="12" t="n"/>
      <c r="M61" s="12" t="n"/>
      <c r="N61" s="12" t="n"/>
      <c r="O61" s="19">
        <f>IF(C61="","",IF(AND(D61="Schweiz",OR(F61="C",F61="Schweizer/in")),"keine",IF(M61="N",IF(G61="verheiratet","C","A"),IF(G61="verheiratet",IF(H61="J","C","B"),IF(I61="J","H","A")))))</f>
        <v/>
      </c>
      <c r="P61" s="16">
        <f>IF(O61="","",IF(O61="keine","keine Quellensteuer",IF(M61="N",O61&amp;"0Y",IF(L61="","prüfen: Kirchensteuer fehlt",IF(AND(O61="H",N(J61)=0),"prüfen: H ohne Kind",IF(AND(N(J61)&gt;0,K61="N"),"prüfen: Ausbildungsnachweis",IF(E61="Grenzgänger Deutschland",MID("LMNP",FIND(O61,"ABCH"),1),IF(AND(E61="Grenzgänger Italien (Art. 3 Abs. 1)",OR(C61="GR",C61="TI",C61="VS")),MID("RSTU",FIND(O61,"ABCH"),1),IF(AND(E61="Wohnsitz Ausland, übrige",C61="TI",Steuerjahr&gt;=2027),MID("WXYZ",FIND(O61,"ABCH"),1),O61)))&amp;MIN(9,N(J61))&amp;L61))))))</f>
        <v/>
      </c>
      <c r="Q61" s="12" t="n"/>
      <c r="R61" s="16">
        <f>IF(P61="","",IF(P61="keine Quellensteuer",IF(Q61="","ok (kein Abzug)","prüfen: Abzug entfernen"),IF(LEFT(P61,6)="prüfen",P61,IF(Q61="","offen",IF(Q61=P61,"ok","prüfen: Abweichung")))))</f>
        <v/>
      </c>
      <c r="S61" s="19">
        <f>IF(OR(N61="",Q61=""),"",IF(N61=Q61,"gleich","geändert"))</f>
        <v/>
      </c>
      <c r="T61" s="14" t="n"/>
      <c r="U61" s="12" t="n"/>
    </row>
    <row r="62">
      <c r="A62" s="12" t="n"/>
      <c r="B62" s="12" t="n"/>
      <c r="C62" s="12" t="n"/>
      <c r="D62" s="12" t="n"/>
      <c r="E62" s="12" t="n"/>
      <c r="F62" s="12" t="n"/>
      <c r="G62" s="12" t="n"/>
      <c r="H62" s="12" t="n"/>
      <c r="I62" s="12" t="n"/>
      <c r="J62" s="13" t="n"/>
      <c r="K62" s="12" t="n"/>
      <c r="L62" s="12" t="n"/>
      <c r="M62" s="12" t="n"/>
      <c r="N62" s="12" t="n"/>
      <c r="O62" s="19">
        <f>IF(C62="","",IF(AND(D62="Schweiz",OR(F62="C",F62="Schweizer/in")),"keine",IF(M62="N",IF(G62="verheiratet","C","A"),IF(G62="verheiratet",IF(H62="J","C","B"),IF(I62="J","H","A")))))</f>
        <v/>
      </c>
      <c r="P62" s="16">
        <f>IF(O62="","",IF(O62="keine","keine Quellensteuer",IF(M62="N",O62&amp;"0Y",IF(L62="","prüfen: Kirchensteuer fehlt",IF(AND(O62="H",N(J62)=0),"prüfen: H ohne Kind",IF(AND(N(J62)&gt;0,K62="N"),"prüfen: Ausbildungsnachweis",IF(E62="Grenzgänger Deutschland",MID("LMNP",FIND(O62,"ABCH"),1),IF(AND(E62="Grenzgänger Italien (Art. 3 Abs. 1)",OR(C62="GR",C62="TI",C62="VS")),MID("RSTU",FIND(O62,"ABCH"),1),IF(AND(E62="Wohnsitz Ausland, übrige",C62="TI",Steuerjahr&gt;=2027),MID("WXYZ",FIND(O62,"ABCH"),1),O62)))&amp;MIN(9,N(J62))&amp;L62))))))</f>
        <v/>
      </c>
      <c r="Q62" s="12" t="n"/>
      <c r="R62" s="16">
        <f>IF(P62="","",IF(P62="keine Quellensteuer",IF(Q62="","ok (kein Abzug)","prüfen: Abzug entfernen"),IF(LEFT(P62,6)="prüfen",P62,IF(Q62="","offen",IF(Q62=P62,"ok","prüfen: Abweichung")))))</f>
        <v/>
      </c>
      <c r="S62" s="19">
        <f>IF(OR(N62="",Q62=""),"",IF(N62=Q62,"gleich","geändert"))</f>
        <v/>
      </c>
      <c r="T62" s="14" t="n"/>
      <c r="U62" s="12" t="n"/>
    </row>
    <row r="63">
      <c r="A63" s="12" t="n"/>
      <c r="B63" s="12" t="n"/>
      <c r="C63" s="12" t="n"/>
      <c r="D63" s="12" t="n"/>
      <c r="E63" s="12" t="n"/>
      <c r="F63" s="12" t="n"/>
      <c r="G63" s="12" t="n"/>
      <c r="H63" s="12" t="n"/>
      <c r="I63" s="12" t="n"/>
      <c r="J63" s="13" t="n"/>
      <c r="K63" s="12" t="n"/>
      <c r="L63" s="12" t="n"/>
      <c r="M63" s="12" t="n"/>
      <c r="N63" s="12" t="n"/>
      <c r="O63" s="19">
        <f>IF(C63="","",IF(AND(D63="Schweiz",OR(F63="C",F63="Schweizer/in")),"keine",IF(M63="N",IF(G63="verheiratet","C","A"),IF(G63="verheiratet",IF(H63="J","C","B"),IF(I63="J","H","A")))))</f>
        <v/>
      </c>
      <c r="P63" s="16">
        <f>IF(O63="","",IF(O63="keine","keine Quellensteuer",IF(M63="N",O63&amp;"0Y",IF(L63="","prüfen: Kirchensteuer fehlt",IF(AND(O63="H",N(J63)=0),"prüfen: H ohne Kind",IF(AND(N(J63)&gt;0,K63="N"),"prüfen: Ausbildungsnachweis",IF(E63="Grenzgänger Deutschland",MID("LMNP",FIND(O63,"ABCH"),1),IF(AND(E63="Grenzgänger Italien (Art. 3 Abs. 1)",OR(C63="GR",C63="TI",C63="VS")),MID("RSTU",FIND(O63,"ABCH"),1),IF(AND(E63="Wohnsitz Ausland, übrige",C63="TI",Steuerjahr&gt;=2027),MID("WXYZ",FIND(O63,"ABCH"),1),O63)))&amp;MIN(9,N(J63))&amp;L63))))))</f>
        <v/>
      </c>
      <c r="Q63" s="12" t="n"/>
      <c r="R63" s="16">
        <f>IF(P63="","",IF(P63="keine Quellensteuer",IF(Q63="","ok (kein Abzug)","prüfen: Abzug entfernen"),IF(LEFT(P63,6)="prüfen",P63,IF(Q63="","offen",IF(Q63=P63,"ok","prüfen: Abweichung")))))</f>
        <v/>
      </c>
      <c r="S63" s="19">
        <f>IF(OR(N63="",Q63=""),"",IF(N63=Q63,"gleich","geändert"))</f>
        <v/>
      </c>
      <c r="T63" s="14" t="n"/>
      <c r="U63" s="12" t="n"/>
    </row>
    <row r="64">
      <c r="A64" s="12" t="n"/>
      <c r="B64" s="12" t="n"/>
      <c r="C64" s="12" t="n"/>
      <c r="D64" s="12" t="n"/>
      <c r="E64" s="12" t="n"/>
      <c r="F64" s="12" t="n"/>
      <c r="G64" s="12" t="n"/>
      <c r="H64" s="12" t="n"/>
      <c r="I64" s="12" t="n"/>
      <c r="J64" s="13" t="n"/>
      <c r="K64" s="12" t="n"/>
      <c r="L64" s="12" t="n"/>
      <c r="M64" s="12" t="n"/>
      <c r="N64" s="12" t="n"/>
      <c r="O64" s="19">
        <f>IF(C64="","",IF(AND(D64="Schweiz",OR(F64="C",F64="Schweizer/in")),"keine",IF(M64="N",IF(G64="verheiratet","C","A"),IF(G64="verheiratet",IF(H64="J","C","B"),IF(I64="J","H","A")))))</f>
        <v/>
      </c>
      <c r="P64" s="16">
        <f>IF(O64="","",IF(O64="keine","keine Quellensteuer",IF(M64="N",O64&amp;"0Y",IF(L64="","prüfen: Kirchensteuer fehlt",IF(AND(O64="H",N(J64)=0),"prüfen: H ohne Kind",IF(AND(N(J64)&gt;0,K64="N"),"prüfen: Ausbildungsnachweis",IF(E64="Grenzgänger Deutschland",MID("LMNP",FIND(O64,"ABCH"),1),IF(AND(E64="Grenzgänger Italien (Art. 3 Abs. 1)",OR(C64="GR",C64="TI",C64="VS")),MID("RSTU",FIND(O64,"ABCH"),1),IF(AND(E64="Wohnsitz Ausland, übrige",C64="TI",Steuerjahr&gt;=2027),MID("WXYZ",FIND(O64,"ABCH"),1),O64)))&amp;MIN(9,N(J64))&amp;L64))))))</f>
        <v/>
      </c>
      <c r="Q64" s="12" t="n"/>
      <c r="R64" s="16">
        <f>IF(P64="","",IF(P64="keine Quellensteuer",IF(Q64="","ok (kein Abzug)","prüfen: Abzug entfernen"),IF(LEFT(P64,6)="prüfen",P64,IF(Q64="","offen",IF(Q64=P64,"ok","prüfen: Abweichung")))))</f>
        <v/>
      </c>
      <c r="S64" s="19">
        <f>IF(OR(N64="",Q64=""),"",IF(N64=Q64,"gleich","geändert"))</f>
        <v/>
      </c>
      <c r="T64" s="14" t="n"/>
      <c r="U64" s="12" t="n"/>
    </row>
    <row r="65">
      <c r="A65" s="12" t="n"/>
      <c r="B65" s="12" t="n"/>
      <c r="C65" s="12" t="n"/>
      <c r="D65" s="12" t="n"/>
      <c r="E65" s="12" t="n"/>
      <c r="F65" s="12" t="n"/>
      <c r="G65" s="12" t="n"/>
      <c r="H65" s="12" t="n"/>
      <c r="I65" s="12" t="n"/>
      <c r="J65" s="13" t="n"/>
      <c r="K65" s="12" t="n"/>
      <c r="L65" s="12" t="n"/>
      <c r="M65" s="12" t="n"/>
      <c r="N65" s="12" t="n"/>
      <c r="O65" s="19">
        <f>IF(C65="","",IF(AND(D65="Schweiz",OR(F65="C",F65="Schweizer/in")),"keine",IF(M65="N",IF(G65="verheiratet","C","A"),IF(G65="verheiratet",IF(H65="J","C","B"),IF(I65="J","H","A")))))</f>
        <v/>
      </c>
      <c r="P65" s="16">
        <f>IF(O65="","",IF(O65="keine","keine Quellensteuer",IF(M65="N",O65&amp;"0Y",IF(L65="","prüfen: Kirchensteuer fehlt",IF(AND(O65="H",N(J65)=0),"prüfen: H ohne Kind",IF(AND(N(J65)&gt;0,K65="N"),"prüfen: Ausbildungsnachweis",IF(E65="Grenzgänger Deutschland",MID("LMNP",FIND(O65,"ABCH"),1),IF(AND(E65="Grenzgänger Italien (Art. 3 Abs. 1)",OR(C65="GR",C65="TI",C65="VS")),MID("RSTU",FIND(O65,"ABCH"),1),IF(AND(E65="Wohnsitz Ausland, übrige",C65="TI",Steuerjahr&gt;=2027),MID("WXYZ",FIND(O65,"ABCH"),1),O65)))&amp;MIN(9,N(J65))&amp;L65))))))</f>
        <v/>
      </c>
      <c r="Q65" s="12" t="n"/>
      <c r="R65" s="16">
        <f>IF(P65="","",IF(P65="keine Quellensteuer",IF(Q65="","ok (kein Abzug)","prüfen: Abzug entfernen"),IF(LEFT(P65,6)="prüfen",P65,IF(Q65="","offen",IF(Q65=P65,"ok","prüfen: Abweichung")))))</f>
        <v/>
      </c>
      <c r="S65" s="19">
        <f>IF(OR(N65="",Q65=""),"",IF(N65=Q65,"gleich","geändert"))</f>
        <v/>
      </c>
      <c r="T65" s="14" t="n"/>
      <c r="U65" s="12" t="n"/>
    </row>
    <row r="66">
      <c r="A66" s="12" t="n"/>
      <c r="B66" s="12" t="n"/>
      <c r="C66" s="12" t="n"/>
      <c r="D66" s="12" t="n"/>
      <c r="E66" s="12" t="n"/>
      <c r="F66" s="12" t="n"/>
      <c r="G66" s="12" t="n"/>
      <c r="H66" s="12" t="n"/>
      <c r="I66" s="12" t="n"/>
      <c r="J66" s="13" t="n"/>
      <c r="K66" s="12" t="n"/>
      <c r="L66" s="12" t="n"/>
      <c r="M66" s="12" t="n"/>
      <c r="N66" s="12" t="n"/>
      <c r="O66" s="19">
        <f>IF(C66="","",IF(AND(D66="Schweiz",OR(F66="C",F66="Schweizer/in")),"keine",IF(M66="N",IF(G66="verheiratet","C","A"),IF(G66="verheiratet",IF(H66="J","C","B"),IF(I66="J","H","A")))))</f>
        <v/>
      </c>
      <c r="P66" s="16">
        <f>IF(O66="","",IF(O66="keine","keine Quellensteuer",IF(M66="N",O66&amp;"0Y",IF(L66="","prüfen: Kirchensteuer fehlt",IF(AND(O66="H",N(J66)=0),"prüfen: H ohne Kind",IF(AND(N(J66)&gt;0,K66="N"),"prüfen: Ausbildungsnachweis",IF(E66="Grenzgänger Deutschland",MID("LMNP",FIND(O66,"ABCH"),1),IF(AND(E66="Grenzgänger Italien (Art. 3 Abs. 1)",OR(C66="GR",C66="TI",C66="VS")),MID("RSTU",FIND(O66,"ABCH"),1),IF(AND(E66="Wohnsitz Ausland, übrige",C66="TI",Steuerjahr&gt;=2027),MID("WXYZ",FIND(O66,"ABCH"),1),O66)))&amp;MIN(9,N(J66))&amp;L66))))))</f>
        <v/>
      </c>
      <c r="Q66" s="12" t="n"/>
      <c r="R66" s="16">
        <f>IF(P66="","",IF(P66="keine Quellensteuer",IF(Q66="","ok (kein Abzug)","prüfen: Abzug entfernen"),IF(LEFT(P66,6)="prüfen",P66,IF(Q66="","offen",IF(Q66=P66,"ok","prüfen: Abweichung")))))</f>
        <v/>
      </c>
      <c r="S66" s="19">
        <f>IF(OR(N66="",Q66=""),"",IF(N66=Q66,"gleich","geändert"))</f>
        <v/>
      </c>
      <c r="T66" s="14" t="n"/>
      <c r="U66" s="12" t="n"/>
    </row>
    <row r="67">
      <c r="A67" s="12" t="n"/>
      <c r="B67" s="12" t="n"/>
      <c r="C67" s="12" t="n"/>
      <c r="D67" s="12" t="n"/>
      <c r="E67" s="12" t="n"/>
      <c r="F67" s="12" t="n"/>
      <c r="G67" s="12" t="n"/>
      <c r="H67" s="12" t="n"/>
      <c r="I67" s="12" t="n"/>
      <c r="J67" s="13" t="n"/>
      <c r="K67" s="12" t="n"/>
      <c r="L67" s="12" t="n"/>
      <c r="M67" s="12" t="n"/>
      <c r="N67" s="12" t="n"/>
      <c r="O67" s="19">
        <f>IF(C67="","",IF(AND(D67="Schweiz",OR(F67="C",F67="Schweizer/in")),"keine",IF(M67="N",IF(G67="verheiratet","C","A"),IF(G67="verheiratet",IF(H67="J","C","B"),IF(I67="J","H","A")))))</f>
        <v/>
      </c>
      <c r="P67" s="16">
        <f>IF(O67="","",IF(O67="keine","keine Quellensteuer",IF(M67="N",O67&amp;"0Y",IF(L67="","prüfen: Kirchensteuer fehlt",IF(AND(O67="H",N(J67)=0),"prüfen: H ohne Kind",IF(AND(N(J67)&gt;0,K67="N"),"prüfen: Ausbildungsnachweis",IF(E67="Grenzgänger Deutschland",MID("LMNP",FIND(O67,"ABCH"),1),IF(AND(E67="Grenzgänger Italien (Art. 3 Abs. 1)",OR(C67="GR",C67="TI",C67="VS")),MID("RSTU",FIND(O67,"ABCH"),1),IF(AND(E67="Wohnsitz Ausland, übrige",C67="TI",Steuerjahr&gt;=2027),MID("WXYZ",FIND(O67,"ABCH"),1),O67)))&amp;MIN(9,N(J67))&amp;L67))))))</f>
        <v/>
      </c>
      <c r="Q67" s="12" t="n"/>
      <c r="R67" s="16">
        <f>IF(P67="","",IF(P67="keine Quellensteuer",IF(Q67="","ok (kein Abzug)","prüfen: Abzug entfernen"),IF(LEFT(P67,6)="prüfen",P67,IF(Q67="","offen",IF(Q67=P67,"ok","prüfen: Abweichung")))))</f>
        <v/>
      </c>
      <c r="S67" s="19">
        <f>IF(OR(N67="",Q67=""),"",IF(N67=Q67,"gleich","geändert"))</f>
        <v/>
      </c>
      <c r="T67" s="14" t="n"/>
      <c r="U67" s="12" t="n"/>
    </row>
    <row r="68">
      <c r="A68" s="12" t="n"/>
      <c r="B68" s="12" t="n"/>
      <c r="C68" s="12" t="n"/>
      <c r="D68" s="12" t="n"/>
      <c r="E68" s="12" t="n"/>
      <c r="F68" s="12" t="n"/>
      <c r="G68" s="12" t="n"/>
      <c r="H68" s="12" t="n"/>
      <c r="I68" s="12" t="n"/>
      <c r="J68" s="13" t="n"/>
      <c r="K68" s="12" t="n"/>
      <c r="L68" s="12" t="n"/>
      <c r="M68" s="12" t="n"/>
      <c r="N68" s="12" t="n"/>
      <c r="O68" s="19">
        <f>IF(C68="","",IF(AND(D68="Schweiz",OR(F68="C",F68="Schweizer/in")),"keine",IF(M68="N",IF(G68="verheiratet","C","A"),IF(G68="verheiratet",IF(H68="J","C","B"),IF(I68="J","H","A")))))</f>
        <v/>
      </c>
      <c r="P68" s="16">
        <f>IF(O68="","",IF(O68="keine","keine Quellensteuer",IF(M68="N",O68&amp;"0Y",IF(L68="","prüfen: Kirchensteuer fehlt",IF(AND(O68="H",N(J68)=0),"prüfen: H ohne Kind",IF(AND(N(J68)&gt;0,K68="N"),"prüfen: Ausbildungsnachweis",IF(E68="Grenzgänger Deutschland",MID("LMNP",FIND(O68,"ABCH"),1),IF(AND(E68="Grenzgänger Italien (Art. 3 Abs. 1)",OR(C68="GR",C68="TI",C68="VS")),MID("RSTU",FIND(O68,"ABCH"),1),IF(AND(E68="Wohnsitz Ausland, übrige",C68="TI",Steuerjahr&gt;=2027),MID("WXYZ",FIND(O68,"ABCH"),1),O68)))&amp;MIN(9,N(J68))&amp;L68))))))</f>
        <v/>
      </c>
      <c r="Q68" s="12" t="n"/>
      <c r="R68" s="16">
        <f>IF(P68="","",IF(P68="keine Quellensteuer",IF(Q68="","ok (kein Abzug)","prüfen: Abzug entfernen"),IF(LEFT(P68,6)="prüfen",P68,IF(Q68="","offen",IF(Q68=P68,"ok","prüfen: Abweichung")))))</f>
        <v/>
      </c>
      <c r="S68" s="19">
        <f>IF(OR(N68="",Q68=""),"",IF(N68=Q68,"gleich","geändert"))</f>
        <v/>
      </c>
      <c r="T68" s="14" t="n"/>
      <c r="U68" s="12" t="n"/>
    </row>
    <row r="69">
      <c r="A69" s="12" t="n"/>
      <c r="B69" s="12" t="n"/>
      <c r="C69" s="12" t="n"/>
      <c r="D69" s="12" t="n"/>
      <c r="E69" s="12" t="n"/>
      <c r="F69" s="12" t="n"/>
      <c r="G69" s="12" t="n"/>
      <c r="H69" s="12" t="n"/>
      <c r="I69" s="12" t="n"/>
      <c r="J69" s="13" t="n"/>
      <c r="K69" s="12" t="n"/>
      <c r="L69" s="12" t="n"/>
      <c r="M69" s="12" t="n"/>
      <c r="N69" s="12" t="n"/>
      <c r="O69" s="19">
        <f>IF(C69="","",IF(AND(D69="Schweiz",OR(F69="C",F69="Schweizer/in")),"keine",IF(M69="N",IF(G69="verheiratet","C","A"),IF(G69="verheiratet",IF(H69="J","C","B"),IF(I69="J","H","A")))))</f>
        <v/>
      </c>
      <c r="P69" s="16">
        <f>IF(O69="","",IF(O69="keine","keine Quellensteuer",IF(M69="N",O69&amp;"0Y",IF(L69="","prüfen: Kirchensteuer fehlt",IF(AND(O69="H",N(J69)=0),"prüfen: H ohne Kind",IF(AND(N(J69)&gt;0,K69="N"),"prüfen: Ausbildungsnachweis",IF(E69="Grenzgänger Deutschland",MID("LMNP",FIND(O69,"ABCH"),1),IF(AND(E69="Grenzgänger Italien (Art. 3 Abs. 1)",OR(C69="GR",C69="TI",C69="VS")),MID("RSTU",FIND(O69,"ABCH"),1),IF(AND(E69="Wohnsitz Ausland, übrige",C69="TI",Steuerjahr&gt;=2027),MID("WXYZ",FIND(O69,"ABCH"),1),O69)))&amp;MIN(9,N(J69))&amp;L69))))))</f>
        <v/>
      </c>
      <c r="Q69" s="12" t="n"/>
      <c r="R69" s="16">
        <f>IF(P69="","",IF(P69="keine Quellensteuer",IF(Q69="","ok (kein Abzug)","prüfen: Abzug entfernen"),IF(LEFT(P69,6)="prüfen",P69,IF(Q69="","offen",IF(Q69=P69,"ok","prüfen: Abweichung")))))</f>
        <v/>
      </c>
      <c r="S69" s="19">
        <f>IF(OR(N69="",Q69=""),"",IF(N69=Q69,"gleich","geändert"))</f>
        <v/>
      </c>
      <c r="T69" s="14" t="n"/>
      <c r="U69" s="12" t="n"/>
    </row>
    <row r="70">
      <c r="A70" s="12" t="n"/>
      <c r="B70" s="12" t="n"/>
      <c r="C70" s="12" t="n"/>
      <c r="D70" s="12" t="n"/>
      <c r="E70" s="12" t="n"/>
      <c r="F70" s="12" t="n"/>
      <c r="G70" s="12" t="n"/>
      <c r="H70" s="12" t="n"/>
      <c r="I70" s="12" t="n"/>
      <c r="J70" s="13" t="n"/>
      <c r="K70" s="12" t="n"/>
      <c r="L70" s="12" t="n"/>
      <c r="M70" s="12" t="n"/>
      <c r="N70" s="12" t="n"/>
      <c r="O70" s="19">
        <f>IF(C70="","",IF(AND(D70="Schweiz",OR(F70="C",F70="Schweizer/in")),"keine",IF(M70="N",IF(G70="verheiratet","C","A"),IF(G70="verheiratet",IF(H70="J","C","B"),IF(I70="J","H","A")))))</f>
        <v/>
      </c>
      <c r="P70" s="16">
        <f>IF(O70="","",IF(O70="keine","keine Quellensteuer",IF(M70="N",O70&amp;"0Y",IF(L70="","prüfen: Kirchensteuer fehlt",IF(AND(O70="H",N(J70)=0),"prüfen: H ohne Kind",IF(AND(N(J70)&gt;0,K70="N"),"prüfen: Ausbildungsnachweis",IF(E70="Grenzgänger Deutschland",MID("LMNP",FIND(O70,"ABCH"),1),IF(AND(E70="Grenzgänger Italien (Art. 3 Abs. 1)",OR(C70="GR",C70="TI",C70="VS")),MID("RSTU",FIND(O70,"ABCH"),1),IF(AND(E70="Wohnsitz Ausland, übrige",C70="TI",Steuerjahr&gt;=2027),MID("WXYZ",FIND(O70,"ABCH"),1),O70)))&amp;MIN(9,N(J70))&amp;L70))))))</f>
        <v/>
      </c>
      <c r="Q70" s="12" t="n"/>
      <c r="R70" s="16">
        <f>IF(P70="","",IF(P70="keine Quellensteuer",IF(Q70="","ok (kein Abzug)","prüfen: Abzug entfernen"),IF(LEFT(P70,6)="prüfen",P70,IF(Q70="","offen",IF(Q70=P70,"ok","prüfen: Abweichung")))))</f>
        <v/>
      </c>
      <c r="S70" s="19">
        <f>IF(OR(N70="",Q70=""),"",IF(N70=Q70,"gleich","geändert"))</f>
        <v/>
      </c>
      <c r="T70" s="14" t="n"/>
      <c r="U70" s="12" t="n"/>
    </row>
    <row r="71">
      <c r="A71" s="12" t="n"/>
      <c r="B71" s="12" t="n"/>
      <c r="C71" s="12" t="n"/>
      <c r="D71" s="12" t="n"/>
      <c r="E71" s="12" t="n"/>
      <c r="F71" s="12" t="n"/>
      <c r="G71" s="12" t="n"/>
      <c r="H71" s="12" t="n"/>
      <c r="I71" s="12" t="n"/>
      <c r="J71" s="13" t="n"/>
      <c r="K71" s="12" t="n"/>
      <c r="L71" s="12" t="n"/>
      <c r="M71" s="12" t="n"/>
      <c r="N71" s="12" t="n"/>
      <c r="O71" s="19">
        <f>IF(C71="","",IF(AND(D71="Schweiz",OR(F71="C",F71="Schweizer/in")),"keine",IF(M71="N",IF(G71="verheiratet","C","A"),IF(G71="verheiratet",IF(H71="J","C","B"),IF(I71="J","H","A")))))</f>
        <v/>
      </c>
      <c r="P71" s="16">
        <f>IF(O71="","",IF(O71="keine","keine Quellensteuer",IF(M71="N",O71&amp;"0Y",IF(L71="","prüfen: Kirchensteuer fehlt",IF(AND(O71="H",N(J71)=0),"prüfen: H ohne Kind",IF(AND(N(J71)&gt;0,K71="N"),"prüfen: Ausbildungsnachweis",IF(E71="Grenzgänger Deutschland",MID("LMNP",FIND(O71,"ABCH"),1),IF(AND(E71="Grenzgänger Italien (Art. 3 Abs. 1)",OR(C71="GR",C71="TI",C71="VS")),MID("RSTU",FIND(O71,"ABCH"),1),IF(AND(E71="Wohnsitz Ausland, übrige",C71="TI",Steuerjahr&gt;=2027),MID("WXYZ",FIND(O71,"ABCH"),1),O71)))&amp;MIN(9,N(J71))&amp;L71))))))</f>
        <v/>
      </c>
      <c r="Q71" s="12" t="n"/>
      <c r="R71" s="16">
        <f>IF(P71="","",IF(P71="keine Quellensteuer",IF(Q71="","ok (kein Abzug)","prüfen: Abzug entfernen"),IF(LEFT(P71,6)="prüfen",P71,IF(Q71="","offen",IF(Q71=P71,"ok","prüfen: Abweichung")))))</f>
        <v/>
      </c>
      <c r="S71" s="19">
        <f>IF(OR(N71="",Q71=""),"",IF(N71=Q71,"gleich","geändert"))</f>
        <v/>
      </c>
      <c r="T71" s="14" t="n"/>
      <c r="U71" s="12" t="n"/>
    </row>
    <row r="72">
      <c r="A72" s="12" t="n"/>
      <c r="B72" s="12" t="n"/>
      <c r="C72" s="12" t="n"/>
      <c r="D72" s="12" t="n"/>
      <c r="E72" s="12" t="n"/>
      <c r="F72" s="12" t="n"/>
      <c r="G72" s="12" t="n"/>
      <c r="H72" s="12" t="n"/>
      <c r="I72" s="12" t="n"/>
      <c r="J72" s="13" t="n"/>
      <c r="K72" s="12" t="n"/>
      <c r="L72" s="12" t="n"/>
      <c r="M72" s="12" t="n"/>
      <c r="N72" s="12" t="n"/>
      <c r="O72" s="19">
        <f>IF(C72="","",IF(AND(D72="Schweiz",OR(F72="C",F72="Schweizer/in")),"keine",IF(M72="N",IF(G72="verheiratet","C","A"),IF(G72="verheiratet",IF(H72="J","C","B"),IF(I72="J","H","A")))))</f>
        <v/>
      </c>
      <c r="P72" s="16">
        <f>IF(O72="","",IF(O72="keine","keine Quellensteuer",IF(M72="N",O72&amp;"0Y",IF(L72="","prüfen: Kirchensteuer fehlt",IF(AND(O72="H",N(J72)=0),"prüfen: H ohne Kind",IF(AND(N(J72)&gt;0,K72="N"),"prüfen: Ausbildungsnachweis",IF(E72="Grenzgänger Deutschland",MID("LMNP",FIND(O72,"ABCH"),1),IF(AND(E72="Grenzgänger Italien (Art. 3 Abs. 1)",OR(C72="GR",C72="TI",C72="VS")),MID("RSTU",FIND(O72,"ABCH"),1),IF(AND(E72="Wohnsitz Ausland, übrige",C72="TI",Steuerjahr&gt;=2027),MID("WXYZ",FIND(O72,"ABCH"),1),O72)))&amp;MIN(9,N(J72))&amp;L72))))))</f>
        <v/>
      </c>
      <c r="Q72" s="12" t="n"/>
      <c r="R72" s="16">
        <f>IF(P72="","",IF(P72="keine Quellensteuer",IF(Q72="","ok (kein Abzug)","prüfen: Abzug entfernen"),IF(LEFT(P72,6)="prüfen",P72,IF(Q72="","offen",IF(Q72=P72,"ok","prüfen: Abweichung")))))</f>
        <v/>
      </c>
      <c r="S72" s="19">
        <f>IF(OR(N72="",Q72=""),"",IF(N72=Q72,"gleich","geändert"))</f>
        <v/>
      </c>
      <c r="T72" s="14" t="n"/>
      <c r="U72" s="12" t="n"/>
    </row>
    <row r="73">
      <c r="A73" s="12" t="n"/>
      <c r="B73" s="12" t="n"/>
      <c r="C73" s="12" t="n"/>
      <c r="D73" s="12" t="n"/>
      <c r="E73" s="12" t="n"/>
      <c r="F73" s="12" t="n"/>
      <c r="G73" s="12" t="n"/>
      <c r="H73" s="12" t="n"/>
      <c r="I73" s="12" t="n"/>
      <c r="J73" s="13" t="n"/>
      <c r="K73" s="12" t="n"/>
      <c r="L73" s="12" t="n"/>
      <c r="M73" s="12" t="n"/>
      <c r="N73" s="12" t="n"/>
      <c r="O73" s="19">
        <f>IF(C73="","",IF(AND(D73="Schweiz",OR(F73="C",F73="Schweizer/in")),"keine",IF(M73="N",IF(G73="verheiratet","C","A"),IF(G73="verheiratet",IF(H73="J","C","B"),IF(I73="J","H","A")))))</f>
        <v/>
      </c>
      <c r="P73" s="16">
        <f>IF(O73="","",IF(O73="keine","keine Quellensteuer",IF(M73="N",O73&amp;"0Y",IF(L73="","prüfen: Kirchensteuer fehlt",IF(AND(O73="H",N(J73)=0),"prüfen: H ohne Kind",IF(AND(N(J73)&gt;0,K73="N"),"prüfen: Ausbildungsnachweis",IF(E73="Grenzgänger Deutschland",MID("LMNP",FIND(O73,"ABCH"),1),IF(AND(E73="Grenzgänger Italien (Art. 3 Abs. 1)",OR(C73="GR",C73="TI",C73="VS")),MID("RSTU",FIND(O73,"ABCH"),1),IF(AND(E73="Wohnsitz Ausland, übrige",C73="TI",Steuerjahr&gt;=2027),MID("WXYZ",FIND(O73,"ABCH"),1),O73)))&amp;MIN(9,N(J73))&amp;L73))))))</f>
        <v/>
      </c>
      <c r="Q73" s="12" t="n"/>
      <c r="R73" s="16">
        <f>IF(P73="","",IF(P73="keine Quellensteuer",IF(Q73="","ok (kein Abzug)","prüfen: Abzug entfernen"),IF(LEFT(P73,6)="prüfen",P73,IF(Q73="","offen",IF(Q73=P73,"ok","prüfen: Abweichung")))))</f>
        <v/>
      </c>
      <c r="S73" s="19">
        <f>IF(OR(N73="",Q73=""),"",IF(N73=Q73,"gleich","geändert"))</f>
        <v/>
      </c>
      <c r="T73" s="14" t="n"/>
      <c r="U73" s="12" t="n"/>
    </row>
    <row r="74">
      <c r="A74" s="12" t="n"/>
      <c r="B74" s="12" t="n"/>
      <c r="C74" s="12" t="n"/>
      <c r="D74" s="12" t="n"/>
      <c r="E74" s="12" t="n"/>
      <c r="F74" s="12" t="n"/>
      <c r="G74" s="12" t="n"/>
      <c r="H74" s="12" t="n"/>
      <c r="I74" s="12" t="n"/>
      <c r="J74" s="13" t="n"/>
      <c r="K74" s="12" t="n"/>
      <c r="L74" s="12" t="n"/>
      <c r="M74" s="12" t="n"/>
      <c r="N74" s="12" t="n"/>
      <c r="O74" s="19">
        <f>IF(C74="","",IF(AND(D74="Schweiz",OR(F74="C",F74="Schweizer/in")),"keine",IF(M74="N",IF(G74="verheiratet","C","A"),IF(G74="verheiratet",IF(H74="J","C","B"),IF(I74="J","H","A")))))</f>
        <v/>
      </c>
      <c r="P74" s="16">
        <f>IF(O74="","",IF(O74="keine","keine Quellensteuer",IF(M74="N",O74&amp;"0Y",IF(L74="","prüfen: Kirchensteuer fehlt",IF(AND(O74="H",N(J74)=0),"prüfen: H ohne Kind",IF(AND(N(J74)&gt;0,K74="N"),"prüfen: Ausbildungsnachweis",IF(E74="Grenzgänger Deutschland",MID("LMNP",FIND(O74,"ABCH"),1),IF(AND(E74="Grenzgänger Italien (Art. 3 Abs. 1)",OR(C74="GR",C74="TI",C74="VS")),MID("RSTU",FIND(O74,"ABCH"),1),IF(AND(E74="Wohnsitz Ausland, übrige",C74="TI",Steuerjahr&gt;=2027),MID("WXYZ",FIND(O74,"ABCH"),1),O74)))&amp;MIN(9,N(J74))&amp;L74))))))</f>
        <v/>
      </c>
      <c r="Q74" s="12" t="n"/>
      <c r="R74" s="16">
        <f>IF(P74="","",IF(P74="keine Quellensteuer",IF(Q74="","ok (kein Abzug)","prüfen: Abzug entfernen"),IF(LEFT(P74,6)="prüfen",P74,IF(Q74="","offen",IF(Q74=P74,"ok","prüfen: Abweichung")))))</f>
        <v/>
      </c>
      <c r="S74" s="19">
        <f>IF(OR(N74="",Q74=""),"",IF(N74=Q74,"gleich","geändert"))</f>
        <v/>
      </c>
      <c r="T74" s="14" t="n"/>
      <c r="U74" s="12" t="n"/>
    </row>
    <row r="75">
      <c r="A75" s="12" t="n"/>
      <c r="B75" s="12" t="n"/>
      <c r="C75" s="12" t="n"/>
      <c r="D75" s="12" t="n"/>
      <c r="E75" s="12" t="n"/>
      <c r="F75" s="12" t="n"/>
      <c r="G75" s="12" t="n"/>
      <c r="H75" s="12" t="n"/>
      <c r="I75" s="12" t="n"/>
      <c r="J75" s="13" t="n"/>
      <c r="K75" s="12" t="n"/>
      <c r="L75" s="12" t="n"/>
      <c r="M75" s="12" t="n"/>
      <c r="N75" s="12" t="n"/>
      <c r="O75" s="19">
        <f>IF(C75="","",IF(AND(D75="Schweiz",OR(F75="C",F75="Schweizer/in")),"keine",IF(M75="N",IF(G75="verheiratet","C","A"),IF(G75="verheiratet",IF(H75="J","C","B"),IF(I75="J","H","A")))))</f>
        <v/>
      </c>
      <c r="P75" s="16">
        <f>IF(O75="","",IF(O75="keine","keine Quellensteuer",IF(M75="N",O75&amp;"0Y",IF(L75="","prüfen: Kirchensteuer fehlt",IF(AND(O75="H",N(J75)=0),"prüfen: H ohne Kind",IF(AND(N(J75)&gt;0,K75="N"),"prüfen: Ausbildungsnachweis",IF(E75="Grenzgänger Deutschland",MID("LMNP",FIND(O75,"ABCH"),1),IF(AND(E75="Grenzgänger Italien (Art. 3 Abs. 1)",OR(C75="GR",C75="TI",C75="VS")),MID("RSTU",FIND(O75,"ABCH"),1),IF(AND(E75="Wohnsitz Ausland, übrige",C75="TI",Steuerjahr&gt;=2027),MID("WXYZ",FIND(O75,"ABCH"),1),O75)))&amp;MIN(9,N(J75))&amp;L75))))))</f>
        <v/>
      </c>
      <c r="Q75" s="12" t="n"/>
      <c r="R75" s="16">
        <f>IF(P75="","",IF(P75="keine Quellensteuer",IF(Q75="","ok (kein Abzug)","prüfen: Abzug entfernen"),IF(LEFT(P75,6)="prüfen",P75,IF(Q75="","offen",IF(Q75=P75,"ok","prüfen: Abweichung")))))</f>
        <v/>
      </c>
      <c r="S75" s="19">
        <f>IF(OR(N75="",Q75=""),"",IF(N75=Q75,"gleich","geändert"))</f>
        <v/>
      </c>
      <c r="T75" s="14" t="n"/>
      <c r="U75" s="12" t="n"/>
    </row>
    <row r="76">
      <c r="A76" s="12" t="n"/>
      <c r="B76" s="12" t="n"/>
      <c r="C76" s="12" t="n"/>
      <c r="D76" s="12" t="n"/>
      <c r="E76" s="12" t="n"/>
      <c r="F76" s="12" t="n"/>
      <c r="G76" s="12" t="n"/>
      <c r="H76" s="12" t="n"/>
      <c r="I76" s="12" t="n"/>
      <c r="J76" s="13" t="n"/>
      <c r="K76" s="12" t="n"/>
      <c r="L76" s="12" t="n"/>
      <c r="M76" s="12" t="n"/>
      <c r="N76" s="12" t="n"/>
      <c r="O76" s="19">
        <f>IF(C76="","",IF(AND(D76="Schweiz",OR(F76="C",F76="Schweizer/in")),"keine",IF(M76="N",IF(G76="verheiratet","C","A"),IF(G76="verheiratet",IF(H76="J","C","B"),IF(I76="J","H","A")))))</f>
        <v/>
      </c>
      <c r="P76" s="16">
        <f>IF(O76="","",IF(O76="keine","keine Quellensteuer",IF(M76="N",O76&amp;"0Y",IF(L76="","prüfen: Kirchensteuer fehlt",IF(AND(O76="H",N(J76)=0),"prüfen: H ohne Kind",IF(AND(N(J76)&gt;0,K76="N"),"prüfen: Ausbildungsnachweis",IF(E76="Grenzgänger Deutschland",MID("LMNP",FIND(O76,"ABCH"),1),IF(AND(E76="Grenzgänger Italien (Art. 3 Abs. 1)",OR(C76="GR",C76="TI",C76="VS")),MID("RSTU",FIND(O76,"ABCH"),1),IF(AND(E76="Wohnsitz Ausland, übrige",C76="TI",Steuerjahr&gt;=2027),MID("WXYZ",FIND(O76,"ABCH"),1),O76)))&amp;MIN(9,N(J76))&amp;L76))))))</f>
        <v/>
      </c>
      <c r="Q76" s="12" t="n"/>
      <c r="R76" s="16">
        <f>IF(P76="","",IF(P76="keine Quellensteuer",IF(Q76="","ok (kein Abzug)","prüfen: Abzug entfernen"),IF(LEFT(P76,6)="prüfen",P76,IF(Q76="","offen",IF(Q76=P76,"ok","prüfen: Abweichung")))))</f>
        <v/>
      </c>
      <c r="S76" s="19">
        <f>IF(OR(N76="",Q76=""),"",IF(N76=Q76,"gleich","geändert"))</f>
        <v/>
      </c>
      <c r="T76" s="14" t="n"/>
      <c r="U76" s="12" t="n"/>
    </row>
    <row r="77">
      <c r="A77" s="12" t="n"/>
      <c r="B77" s="12" t="n"/>
      <c r="C77" s="12" t="n"/>
      <c r="D77" s="12" t="n"/>
      <c r="E77" s="12" t="n"/>
      <c r="F77" s="12" t="n"/>
      <c r="G77" s="12" t="n"/>
      <c r="H77" s="12" t="n"/>
      <c r="I77" s="12" t="n"/>
      <c r="J77" s="13" t="n"/>
      <c r="K77" s="12" t="n"/>
      <c r="L77" s="12" t="n"/>
      <c r="M77" s="12" t="n"/>
      <c r="N77" s="12" t="n"/>
      <c r="O77" s="19">
        <f>IF(C77="","",IF(AND(D77="Schweiz",OR(F77="C",F77="Schweizer/in")),"keine",IF(M77="N",IF(G77="verheiratet","C","A"),IF(G77="verheiratet",IF(H77="J","C","B"),IF(I77="J","H","A")))))</f>
        <v/>
      </c>
      <c r="P77" s="16">
        <f>IF(O77="","",IF(O77="keine","keine Quellensteuer",IF(M77="N",O77&amp;"0Y",IF(L77="","prüfen: Kirchensteuer fehlt",IF(AND(O77="H",N(J77)=0),"prüfen: H ohne Kind",IF(AND(N(J77)&gt;0,K77="N"),"prüfen: Ausbildungsnachweis",IF(E77="Grenzgänger Deutschland",MID("LMNP",FIND(O77,"ABCH"),1),IF(AND(E77="Grenzgänger Italien (Art. 3 Abs. 1)",OR(C77="GR",C77="TI",C77="VS")),MID("RSTU",FIND(O77,"ABCH"),1),IF(AND(E77="Wohnsitz Ausland, übrige",C77="TI",Steuerjahr&gt;=2027),MID("WXYZ",FIND(O77,"ABCH"),1),O77)))&amp;MIN(9,N(J77))&amp;L77))))))</f>
        <v/>
      </c>
      <c r="Q77" s="12" t="n"/>
      <c r="R77" s="16">
        <f>IF(P77="","",IF(P77="keine Quellensteuer",IF(Q77="","ok (kein Abzug)","prüfen: Abzug entfernen"),IF(LEFT(P77,6)="prüfen",P77,IF(Q77="","offen",IF(Q77=P77,"ok","prüfen: Abweichung")))))</f>
        <v/>
      </c>
      <c r="S77" s="19">
        <f>IF(OR(N77="",Q77=""),"",IF(N77=Q77,"gleich","geändert"))</f>
        <v/>
      </c>
      <c r="T77" s="14" t="n"/>
      <c r="U77" s="12" t="n"/>
    </row>
    <row r="78">
      <c r="A78" s="12" t="n"/>
      <c r="B78" s="12" t="n"/>
      <c r="C78" s="12" t="n"/>
      <c r="D78" s="12" t="n"/>
      <c r="E78" s="12" t="n"/>
      <c r="F78" s="12" t="n"/>
      <c r="G78" s="12" t="n"/>
      <c r="H78" s="12" t="n"/>
      <c r="I78" s="12" t="n"/>
      <c r="J78" s="13" t="n"/>
      <c r="K78" s="12" t="n"/>
      <c r="L78" s="12" t="n"/>
      <c r="M78" s="12" t="n"/>
      <c r="N78" s="12" t="n"/>
      <c r="O78" s="19">
        <f>IF(C78="","",IF(AND(D78="Schweiz",OR(F78="C",F78="Schweizer/in")),"keine",IF(M78="N",IF(G78="verheiratet","C","A"),IF(G78="verheiratet",IF(H78="J","C","B"),IF(I78="J","H","A")))))</f>
        <v/>
      </c>
      <c r="P78" s="16">
        <f>IF(O78="","",IF(O78="keine","keine Quellensteuer",IF(M78="N",O78&amp;"0Y",IF(L78="","prüfen: Kirchensteuer fehlt",IF(AND(O78="H",N(J78)=0),"prüfen: H ohne Kind",IF(AND(N(J78)&gt;0,K78="N"),"prüfen: Ausbildungsnachweis",IF(E78="Grenzgänger Deutschland",MID("LMNP",FIND(O78,"ABCH"),1),IF(AND(E78="Grenzgänger Italien (Art. 3 Abs. 1)",OR(C78="GR",C78="TI",C78="VS")),MID("RSTU",FIND(O78,"ABCH"),1),IF(AND(E78="Wohnsitz Ausland, übrige",C78="TI",Steuerjahr&gt;=2027),MID("WXYZ",FIND(O78,"ABCH"),1),O78)))&amp;MIN(9,N(J78))&amp;L78))))))</f>
        <v/>
      </c>
      <c r="Q78" s="12" t="n"/>
      <c r="R78" s="16">
        <f>IF(P78="","",IF(P78="keine Quellensteuer",IF(Q78="","ok (kein Abzug)","prüfen: Abzug entfernen"),IF(LEFT(P78,6)="prüfen",P78,IF(Q78="","offen",IF(Q78=P78,"ok","prüfen: Abweichung")))))</f>
        <v/>
      </c>
      <c r="S78" s="19">
        <f>IF(OR(N78="",Q78=""),"",IF(N78=Q78,"gleich","geändert"))</f>
        <v/>
      </c>
      <c r="T78" s="14" t="n"/>
      <c r="U78" s="12" t="n"/>
    </row>
    <row r="79">
      <c r="A79" s="12" t="n"/>
      <c r="B79" s="12" t="n"/>
      <c r="C79" s="12" t="n"/>
      <c r="D79" s="12" t="n"/>
      <c r="E79" s="12" t="n"/>
      <c r="F79" s="12" t="n"/>
      <c r="G79" s="12" t="n"/>
      <c r="H79" s="12" t="n"/>
      <c r="I79" s="12" t="n"/>
      <c r="J79" s="13" t="n"/>
      <c r="K79" s="12" t="n"/>
      <c r="L79" s="12" t="n"/>
      <c r="M79" s="12" t="n"/>
      <c r="N79" s="12" t="n"/>
      <c r="O79" s="19">
        <f>IF(C79="","",IF(AND(D79="Schweiz",OR(F79="C",F79="Schweizer/in")),"keine",IF(M79="N",IF(G79="verheiratet","C","A"),IF(G79="verheiratet",IF(H79="J","C","B"),IF(I79="J","H","A")))))</f>
        <v/>
      </c>
      <c r="P79" s="16">
        <f>IF(O79="","",IF(O79="keine","keine Quellensteuer",IF(M79="N",O79&amp;"0Y",IF(L79="","prüfen: Kirchensteuer fehlt",IF(AND(O79="H",N(J79)=0),"prüfen: H ohne Kind",IF(AND(N(J79)&gt;0,K79="N"),"prüfen: Ausbildungsnachweis",IF(E79="Grenzgänger Deutschland",MID("LMNP",FIND(O79,"ABCH"),1),IF(AND(E79="Grenzgänger Italien (Art. 3 Abs. 1)",OR(C79="GR",C79="TI",C79="VS")),MID("RSTU",FIND(O79,"ABCH"),1),IF(AND(E79="Wohnsitz Ausland, übrige",C79="TI",Steuerjahr&gt;=2027),MID("WXYZ",FIND(O79,"ABCH"),1),O79)))&amp;MIN(9,N(J79))&amp;L79))))))</f>
        <v/>
      </c>
      <c r="Q79" s="12" t="n"/>
      <c r="R79" s="16">
        <f>IF(P79="","",IF(P79="keine Quellensteuer",IF(Q79="","ok (kein Abzug)","prüfen: Abzug entfernen"),IF(LEFT(P79,6)="prüfen",P79,IF(Q79="","offen",IF(Q79=P79,"ok","prüfen: Abweichung")))))</f>
        <v/>
      </c>
      <c r="S79" s="19">
        <f>IF(OR(N79="",Q79=""),"",IF(N79=Q79,"gleich","geändert"))</f>
        <v/>
      </c>
      <c r="T79" s="14" t="n"/>
      <c r="U79" s="12" t="n"/>
    </row>
    <row r="80">
      <c r="A80" s="12" t="n"/>
      <c r="B80" s="12" t="n"/>
      <c r="C80" s="12" t="n"/>
      <c r="D80" s="12" t="n"/>
      <c r="E80" s="12" t="n"/>
      <c r="F80" s="12" t="n"/>
      <c r="G80" s="12" t="n"/>
      <c r="H80" s="12" t="n"/>
      <c r="I80" s="12" t="n"/>
      <c r="J80" s="13" t="n"/>
      <c r="K80" s="12" t="n"/>
      <c r="L80" s="12" t="n"/>
      <c r="M80" s="12" t="n"/>
      <c r="N80" s="12" t="n"/>
      <c r="O80" s="19">
        <f>IF(C80="","",IF(AND(D80="Schweiz",OR(F80="C",F80="Schweizer/in")),"keine",IF(M80="N",IF(G80="verheiratet","C","A"),IF(G80="verheiratet",IF(H80="J","C","B"),IF(I80="J","H","A")))))</f>
        <v/>
      </c>
      <c r="P80" s="16">
        <f>IF(O80="","",IF(O80="keine","keine Quellensteuer",IF(M80="N",O80&amp;"0Y",IF(L80="","prüfen: Kirchensteuer fehlt",IF(AND(O80="H",N(J80)=0),"prüfen: H ohne Kind",IF(AND(N(J80)&gt;0,K80="N"),"prüfen: Ausbildungsnachweis",IF(E80="Grenzgänger Deutschland",MID("LMNP",FIND(O80,"ABCH"),1),IF(AND(E80="Grenzgänger Italien (Art. 3 Abs. 1)",OR(C80="GR",C80="TI",C80="VS")),MID("RSTU",FIND(O80,"ABCH"),1),IF(AND(E80="Wohnsitz Ausland, übrige",C80="TI",Steuerjahr&gt;=2027),MID("WXYZ",FIND(O80,"ABCH"),1),O80)))&amp;MIN(9,N(J80))&amp;L80))))))</f>
        <v/>
      </c>
      <c r="Q80" s="12" t="n"/>
      <c r="R80" s="16">
        <f>IF(P80="","",IF(P80="keine Quellensteuer",IF(Q80="","ok (kein Abzug)","prüfen: Abzug entfernen"),IF(LEFT(P80,6)="prüfen",P80,IF(Q80="","offen",IF(Q80=P80,"ok","prüfen: Abweichung")))))</f>
        <v/>
      </c>
      <c r="S80" s="19">
        <f>IF(OR(N80="",Q80=""),"",IF(N80=Q80,"gleich","geändert"))</f>
        <v/>
      </c>
      <c r="T80" s="14" t="n"/>
      <c r="U80" s="12" t="n"/>
    </row>
    <row r="81">
      <c r="A81" s="12" t="n"/>
      <c r="B81" s="12" t="n"/>
      <c r="C81" s="12" t="n"/>
      <c r="D81" s="12" t="n"/>
      <c r="E81" s="12" t="n"/>
      <c r="F81" s="12" t="n"/>
      <c r="G81" s="12" t="n"/>
      <c r="H81" s="12" t="n"/>
      <c r="I81" s="12" t="n"/>
      <c r="J81" s="13" t="n"/>
      <c r="K81" s="12" t="n"/>
      <c r="L81" s="12" t="n"/>
      <c r="M81" s="12" t="n"/>
      <c r="N81" s="12" t="n"/>
      <c r="O81" s="19">
        <f>IF(C81="","",IF(AND(D81="Schweiz",OR(F81="C",F81="Schweizer/in")),"keine",IF(M81="N",IF(G81="verheiratet","C","A"),IF(G81="verheiratet",IF(H81="J","C","B"),IF(I81="J","H","A")))))</f>
        <v/>
      </c>
      <c r="P81" s="16">
        <f>IF(O81="","",IF(O81="keine","keine Quellensteuer",IF(M81="N",O81&amp;"0Y",IF(L81="","prüfen: Kirchensteuer fehlt",IF(AND(O81="H",N(J81)=0),"prüfen: H ohne Kind",IF(AND(N(J81)&gt;0,K81="N"),"prüfen: Ausbildungsnachweis",IF(E81="Grenzgänger Deutschland",MID("LMNP",FIND(O81,"ABCH"),1),IF(AND(E81="Grenzgänger Italien (Art. 3 Abs. 1)",OR(C81="GR",C81="TI",C81="VS")),MID("RSTU",FIND(O81,"ABCH"),1),IF(AND(E81="Wohnsitz Ausland, übrige",C81="TI",Steuerjahr&gt;=2027),MID("WXYZ",FIND(O81,"ABCH"),1),O81)))&amp;MIN(9,N(J81))&amp;L81))))))</f>
        <v/>
      </c>
      <c r="Q81" s="12" t="n"/>
      <c r="R81" s="16">
        <f>IF(P81="","",IF(P81="keine Quellensteuer",IF(Q81="","ok (kein Abzug)","prüfen: Abzug entfernen"),IF(LEFT(P81,6)="prüfen",P81,IF(Q81="","offen",IF(Q81=P81,"ok","prüfen: Abweichung")))))</f>
        <v/>
      </c>
      <c r="S81" s="19">
        <f>IF(OR(N81="",Q81=""),"",IF(N81=Q81,"gleich","geändert"))</f>
        <v/>
      </c>
      <c r="T81" s="14" t="n"/>
      <c r="U81" s="12" t="n"/>
    </row>
    <row r="82">
      <c r="A82" s="12" t="n"/>
      <c r="B82" s="12" t="n"/>
      <c r="C82" s="12" t="n"/>
      <c r="D82" s="12" t="n"/>
      <c r="E82" s="12" t="n"/>
      <c r="F82" s="12" t="n"/>
      <c r="G82" s="12" t="n"/>
      <c r="H82" s="12" t="n"/>
      <c r="I82" s="12" t="n"/>
      <c r="J82" s="13" t="n"/>
      <c r="K82" s="12" t="n"/>
      <c r="L82" s="12" t="n"/>
      <c r="M82" s="12" t="n"/>
      <c r="N82" s="12" t="n"/>
      <c r="O82" s="19">
        <f>IF(C82="","",IF(AND(D82="Schweiz",OR(F82="C",F82="Schweizer/in")),"keine",IF(M82="N",IF(G82="verheiratet","C","A"),IF(G82="verheiratet",IF(H82="J","C","B"),IF(I82="J","H","A")))))</f>
        <v/>
      </c>
      <c r="P82" s="16">
        <f>IF(O82="","",IF(O82="keine","keine Quellensteuer",IF(M82="N",O82&amp;"0Y",IF(L82="","prüfen: Kirchensteuer fehlt",IF(AND(O82="H",N(J82)=0),"prüfen: H ohne Kind",IF(AND(N(J82)&gt;0,K82="N"),"prüfen: Ausbildungsnachweis",IF(E82="Grenzgänger Deutschland",MID("LMNP",FIND(O82,"ABCH"),1),IF(AND(E82="Grenzgänger Italien (Art. 3 Abs. 1)",OR(C82="GR",C82="TI",C82="VS")),MID("RSTU",FIND(O82,"ABCH"),1),IF(AND(E82="Wohnsitz Ausland, übrige",C82="TI",Steuerjahr&gt;=2027),MID("WXYZ",FIND(O82,"ABCH"),1),O82)))&amp;MIN(9,N(J82))&amp;L82))))))</f>
        <v/>
      </c>
      <c r="Q82" s="12" t="n"/>
      <c r="R82" s="16">
        <f>IF(P82="","",IF(P82="keine Quellensteuer",IF(Q82="","ok (kein Abzug)","prüfen: Abzug entfernen"),IF(LEFT(P82,6)="prüfen",P82,IF(Q82="","offen",IF(Q82=P82,"ok","prüfen: Abweichung")))))</f>
        <v/>
      </c>
      <c r="S82" s="19">
        <f>IF(OR(N82="",Q82=""),"",IF(N82=Q82,"gleich","geändert"))</f>
        <v/>
      </c>
      <c r="T82" s="14" t="n"/>
      <c r="U82" s="12" t="n"/>
    </row>
    <row r="83">
      <c r="A83" s="12" t="n"/>
      <c r="B83" s="12" t="n"/>
      <c r="C83" s="12" t="n"/>
      <c r="D83" s="12" t="n"/>
      <c r="E83" s="12" t="n"/>
      <c r="F83" s="12" t="n"/>
      <c r="G83" s="12" t="n"/>
      <c r="H83" s="12" t="n"/>
      <c r="I83" s="12" t="n"/>
      <c r="J83" s="13" t="n"/>
      <c r="K83" s="12" t="n"/>
      <c r="L83" s="12" t="n"/>
      <c r="M83" s="12" t="n"/>
      <c r="N83" s="12" t="n"/>
      <c r="O83" s="19">
        <f>IF(C83="","",IF(AND(D83="Schweiz",OR(F83="C",F83="Schweizer/in")),"keine",IF(M83="N",IF(G83="verheiratet","C","A"),IF(G83="verheiratet",IF(H83="J","C","B"),IF(I83="J","H","A")))))</f>
        <v/>
      </c>
      <c r="P83" s="16">
        <f>IF(O83="","",IF(O83="keine","keine Quellensteuer",IF(M83="N",O83&amp;"0Y",IF(L83="","prüfen: Kirchensteuer fehlt",IF(AND(O83="H",N(J83)=0),"prüfen: H ohne Kind",IF(AND(N(J83)&gt;0,K83="N"),"prüfen: Ausbildungsnachweis",IF(E83="Grenzgänger Deutschland",MID("LMNP",FIND(O83,"ABCH"),1),IF(AND(E83="Grenzgänger Italien (Art. 3 Abs. 1)",OR(C83="GR",C83="TI",C83="VS")),MID("RSTU",FIND(O83,"ABCH"),1),IF(AND(E83="Wohnsitz Ausland, übrige",C83="TI",Steuerjahr&gt;=2027),MID("WXYZ",FIND(O83,"ABCH"),1),O83)))&amp;MIN(9,N(J83))&amp;L83))))))</f>
        <v/>
      </c>
      <c r="Q83" s="12" t="n"/>
      <c r="R83" s="16">
        <f>IF(P83="","",IF(P83="keine Quellensteuer",IF(Q83="","ok (kein Abzug)","prüfen: Abzug entfernen"),IF(LEFT(P83,6)="prüfen",P83,IF(Q83="","offen",IF(Q83=P83,"ok","prüfen: Abweichung")))))</f>
        <v/>
      </c>
      <c r="S83" s="19">
        <f>IF(OR(N83="",Q83=""),"",IF(N83=Q83,"gleich","geändert"))</f>
        <v/>
      </c>
      <c r="T83" s="14" t="n"/>
      <c r="U83" s="12" t="n"/>
    </row>
    <row r="84">
      <c r="A84" s="12" t="n"/>
      <c r="B84" s="12" t="n"/>
      <c r="C84" s="12" t="n"/>
      <c r="D84" s="12" t="n"/>
      <c r="E84" s="12" t="n"/>
      <c r="F84" s="12" t="n"/>
      <c r="G84" s="12" t="n"/>
      <c r="H84" s="12" t="n"/>
      <c r="I84" s="12" t="n"/>
      <c r="J84" s="13" t="n"/>
      <c r="K84" s="12" t="n"/>
      <c r="L84" s="12" t="n"/>
      <c r="M84" s="12" t="n"/>
      <c r="N84" s="12" t="n"/>
      <c r="O84" s="19">
        <f>IF(C84="","",IF(AND(D84="Schweiz",OR(F84="C",F84="Schweizer/in")),"keine",IF(M84="N",IF(G84="verheiratet","C","A"),IF(G84="verheiratet",IF(H84="J","C","B"),IF(I84="J","H","A")))))</f>
        <v/>
      </c>
      <c r="P84" s="16">
        <f>IF(O84="","",IF(O84="keine","keine Quellensteuer",IF(M84="N",O84&amp;"0Y",IF(L84="","prüfen: Kirchensteuer fehlt",IF(AND(O84="H",N(J84)=0),"prüfen: H ohne Kind",IF(AND(N(J84)&gt;0,K84="N"),"prüfen: Ausbildungsnachweis",IF(E84="Grenzgänger Deutschland",MID("LMNP",FIND(O84,"ABCH"),1),IF(AND(E84="Grenzgänger Italien (Art. 3 Abs. 1)",OR(C84="GR",C84="TI",C84="VS")),MID("RSTU",FIND(O84,"ABCH"),1),IF(AND(E84="Wohnsitz Ausland, übrige",C84="TI",Steuerjahr&gt;=2027),MID("WXYZ",FIND(O84,"ABCH"),1),O84)))&amp;MIN(9,N(J84))&amp;L84))))))</f>
        <v/>
      </c>
      <c r="Q84" s="12" t="n"/>
      <c r="R84" s="16">
        <f>IF(P84="","",IF(P84="keine Quellensteuer",IF(Q84="","ok (kein Abzug)","prüfen: Abzug entfernen"),IF(LEFT(P84,6)="prüfen",P84,IF(Q84="","offen",IF(Q84=P84,"ok","prüfen: Abweichung")))))</f>
        <v/>
      </c>
      <c r="S84" s="19">
        <f>IF(OR(N84="",Q84=""),"",IF(N84=Q84,"gleich","geändert"))</f>
        <v/>
      </c>
      <c r="T84" s="14" t="n"/>
      <c r="U84" s="12" t="n"/>
    </row>
    <row r="85">
      <c r="A85" s="12" t="n"/>
      <c r="B85" s="12" t="n"/>
      <c r="C85" s="12" t="n"/>
      <c r="D85" s="12" t="n"/>
      <c r="E85" s="12" t="n"/>
      <c r="F85" s="12" t="n"/>
      <c r="G85" s="12" t="n"/>
      <c r="H85" s="12" t="n"/>
      <c r="I85" s="12" t="n"/>
      <c r="J85" s="13" t="n"/>
      <c r="K85" s="12" t="n"/>
      <c r="L85" s="12" t="n"/>
      <c r="M85" s="12" t="n"/>
      <c r="N85" s="12" t="n"/>
      <c r="O85" s="19">
        <f>IF(C85="","",IF(AND(D85="Schweiz",OR(F85="C",F85="Schweizer/in")),"keine",IF(M85="N",IF(G85="verheiratet","C","A"),IF(G85="verheiratet",IF(H85="J","C","B"),IF(I85="J","H","A")))))</f>
        <v/>
      </c>
      <c r="P85" s="16">
        <f>IF(O85="","",IF(O85="keine","keine Quellensteuer",IF(M85="N",O85&amp;"0Y",IF(L85="","prüfen: Kirchensteuer fehlt",IF(AND(O85="H",N(J85)=0),"prüfen: H ohne Kind",IF(AND(N(J85)&gt;0,K85="N"),"prüfen: Ausbildungsnachweis",IF(E85="Grenzgänger Deutschland",MID("LMNP",FIND(O85,"ABCH"),1),IF(AND(E85="Grenzgänger Italien (Art. 3 Abs. 1)",OR(C85="GR",C85="TI",C85="VS")),MID("RSTU",FIND(O85,"ABCH"),1),IF(AND(E85="Wohnsitz Ausland, übrige",C85="TI",Steuerjahr&gt;=2027),MID("WXYZ",FIND(O85,"ABCH"),1),O85)))&amp;MIN(9,N(J85))&amp;L85))))))</f>
        <v/>
      </c>
      <c r="Q85" s="12" t="n"/>
      <c r="R85" s="16">
        <f>IF(P85="","",IF(P85="keine Quellensteuer",IF(Q85="","ok (kein Abzug)","prüfen: Abzug entfernen"),IF(LEFT(P85,6)="prüfen",P85,IF(Q85="","offen",IF(Q85=P85,"ok","prüfen: Abweichung")))))</f>
        <v/>
      </c>
      <c r="S85" s="19">
        <f>IF(OR(N85="",Q85=""),"",IF(N85=Q85,"gleich","geändert"))</f>
        <v/>
      </c>
      <c r="T85" s="14" t="n"/>
      <c r="U85" s="12" t="n"/>
    </row>
    <row r="86">
      <c r="A86" s="12" t="n"/>
      <c r="B86" s="12" t="n"/>
      <c r="C86" s="12" t="n"/>
      <c r="D86" s="12" t="n"/>
      <c r="E86" s="12" t="n"/>
      <c r="F86" s="12" t="n"/>
      <c r="G86" s="12" t="n"/>
      <c r="H86" s="12" t="n"/>
      <c r="I86" s="12" t="n"/>
      <c r="J86" s="13" t="n"/>
      <c r="K86" s="12" t="n"/>
      <c r="L86" s="12" t="n"/>
      <c r="M86" s="12" t="n"/>
      <c r="N86" s="12" t="n"/>
      <c r="O86" s="19">
        <f>IF(C86="","",IF(AND(D86="Schweiz",OR(F86="C",F86="Schweizer/in")),"keine",IF(M86="N",IF(G86="verheiratet","C","A"),IF(G86="verheiratet",IF(H86="J","C","B"),IF(I86="J","H","A")))))</f>
        <v/>
      </c>
      <c r="P86" s="16">
        <f>IF(O86="","",IF(O86="keine","keine Quellensteuer",IF(M86="N",O86&amp;"0Y",IF(L86="","prüfen: Kirchensteuer fehlt",IF(AND(O86="H",N(J86)=0),"prüfen: H ohne Kind",IF(AND(N(J86)&gt;0,K86="N"),"prüfen: Ausbildungsnachweis",IF(E86="Grenzgänger Deutschland",MID("LMNP",FIND(O86,"ABCH"),1),IF(AND(E86="Grenzgänger Italien (Art. 3 Abs. 1)",OR(C86="GR",C86="TI",C86="VS")),MID("RSTU",FIND(O86,"ABCH"),1),IF(AND(E86="Wohnsitz Ausland, übrige",C86="TI",Steuerjahr&gt;=2027),MID("WXYZ",FIND(O86,"ABCH"),1),O86)))&amp;MIN(9,N(J86))&amp;L86))))))</f>
        <v/>
      </c>
      <c r="Q86" s="12" t="n"/>
      <c r="R86" s="16">
        <f>IF(P86="","",IF(P86="keine Quellensteuer",IF(Q86="","ok (kein Abzug)","prüfen: Abzug entfernen"),IF(LEFT(P86,6)="prüfen",P86,IF(Q86="","offen",IF(Q86=P86,"ok","prüfen: Abweichung")))))</f>
        <v/>
      </c>
      <c r="S86" s="19">
        <f>IF(OR(N86="",Q86=""),"",IF(N86=Q86,"gleich","geändert"))</f>
        <v/>
      </c>
      <c r="T86" s="14" t="n"/>
      <c r="U86" s="12" t="n"/>
    </row>
    <row r="87">
      <c r="A87" s="12" t="n"/>
      <c r="B87" s="12" t="n"/>
      <c r="C87" s="12" t="n"/>
      <c r="D87" s="12" t="n"/>
      <c r="E87" s="12" t="n"/>
      <c r="F87" s="12" t="n"/>
      <c r="G87" s="12" t="n"/>
      <c r="H87" s="12" t="n"/>
      <c r="I87" s="12" t="n"/>
      <c r="J87" s="13" t="n"/>
      <c r="K87" s="12" t="n"/>
      <c r="L87" s="12" t="n"/>
      <c r="M87" s="12" t="n"/>
      <c r="N87" s="12" t="n"/>
      <c r="O87" s="19">
        <f>IF(C87="","",IF(AND(D87="Schweiz",OR(F87="C",F87="Schweizer/in")),"keine",IF(M87="N",IF(G87="verheiratet","C","A"),IF(G87="verheiratet",IF(H87="J","C","B"),IF(I87="J","H","A")))))</f>
        <v/>
      </c>
      <c r="P87" s="16">
        <f>IF(O87="","",IF(O87="keine","keine Quellensteuer",IF(M87="N",O87&amp;"0Y",IF(L87="","prüfen: Kirchensteuer fehlt",IF(AND(O87="H",N(J87)=0),"prüfen: H ohne Kind",IF(AND(N(J87)&gt;0,K87="N"),"prüfen: Ausbildungsnachweis",IF(E87="Grenzgänger Deutschland",MID("LMNP",FIND(O87,"ABCH"),1),IF(AND(E87="Grenzgänger Italien (Art. 3 Abs. 1)",OR(C87="GR",C87="TI",C87="VS")),MID("RSTU",FIND(O87,"ABCH"),1),IF(AND(E87="Wohnsitz Ausland, übrige",C87="TI",Steuerjahr&gt;=2027),MID("WXYZ",FIND(O87,"ABCH"),1),O87)))&amp;MIN(9,N(J87))&amp;L87))))))</f>
        <v/>
      </c>
      <c r="Q87" s="12" t="n"/>
      <c r="R87" s="16">
        <f>IF(P87="","",IF(P87="keine Quellensteuer",IF(Q87="","ok (kein Abzug)","prüfen: Abzug entfernen"),IF(LEFT(P87,6)="prüfen",P87,IF(Q87="","offen",IF(Q87=P87,"ok","prüfen: Abweichung")))))</f>
        <v/>
      </c>
      <c r="S87" s="19">
        <f>IF(OR(N87="",Q87=""),"",IF(N87=Q87,"gleich","geändert"))</f>
        <v/>
      </c>
      <c r="T87" s="14" t="n"/>
      <c r="U87" s="12" t="n"/>
    </row>
    <row r="88">
      <c r="A88" s="12" t="n"/>
      <c r="B88" s="12" t="n"/>
      <c r="C88" s="12" t="n"/>
      <c r="D88" s="12" t="n"/>
      <c r="E88" s="12" t="n"/>
      <c r="F88" s="12" t="n"/>
      <c r="G88" s="12" t="n"/>
      <c r="H88" s="12" t="n"/>
      <c r="I88" s="12" t="n"/>
      <c r="J88" s="13" t="n"/>
      <c r="K88" s="12" t="n"/>
      <c r="L88" s="12" t="n"/>
      <c r="M88" s="12" t="n"/>
      <c r="N88" s="12" t="n"/>
      <c r="O88" s="19">
        <f>IF(C88="","",IF(AND(D88="Schweiz",OR(F88="C",F88="Schweizer/in")),"keine",IF(M88="N",IF(G88="verheiratet","C","A"),IF(G88="verheiratet",IF(H88="J","C","B"),IF(I88="J","H","A")))))</f>
        <v/>
      </c>
      <c r="P88" s="16">
        <f>IF(O88="","",IF(O88="keine","keine Quellensteuer",IF(M88="N",O88&amp;"0Y",IF(L88="","prüfen: Kirchensteuer fehlt",IF(AND(O88="H",N(J88)=0),"prüfen: H ohne Kind",IF(AND(N(J88)&gt;0,K88="N"),"prüfen: Ausbildungsnachweis",IF(E88="Grenzgänger Deutschland",MID("LMNP",FIND(O88,"ABCH"),1),IF(AND(E88="Grenzgänger Italien (Art. 3 Abs. 1)",OR(C88="GR",C88="TI",C88="VS")),MID("RSTU",FIND(O88,"ABCH"),1),IF(AND(E88="Wohnsitz Ausland, übrige",C88="TI",Steuerjahr&gt;=2027),MID("WXYZ",FIND(O88,"ABCH"),1),O88)))&amp;MIN(9,N(J88))&amp;L88))))))</f>
        <v/>
      </c>
      <c r="Q88" s="12" t="n"/>
      <c r="R88" s="16">
        <f>IF(P88="","",IF(P88="keine Quellensteuer",IF(Q88="","ok (kein Abzug)","prüfen: Abzug entfernen"),IF(LEFT(P88,6)="prüfen",P88,IF(Q88="","offen",IF(Q88=P88,"ok","prüfen: Abweichung")))))</f>
        <v/>
      </c>
      <c r="S88" s="19">
        <f>IF(OR(N88="",Q88=""),"",IF(N88=Q88,"gleich","geändert"))</f>
        <v/>
      </c>
      <c r="T88" s="14" t="n"/>
      <c r="U88" s="12" t="n"/>
    </row>
    <row r="89">
      <c r="A89" s="12" t="n"/>
      <c r="B89" s="12" t="n"/>
      <c r="C89" s="12" t="n"/>
      <c r="D89" s="12" t="n"/>
      <c r="E89" s="12" t="n"/>
      <c r="F89" s="12" t="n"/>
      <c r="G89" s="12" t="n"/>
      <c r="H89" s="12" t="n"/>
      <c r="I89" s="12" t="n"/>
      <c r="J89" s="13" t="n"/>
      <c r="K89" s="12" t="n"/>
      <c r="L89" s="12" t="n"/>
      <c r="M89" s="12" t="n"/>
      <c r="N89" s="12" t="n"/>
      <c r="O89" s="19">
        <f>IF(C89="","",IF(AND(D89="Schweiz",OR(F89="C",F89="Schweizer/in")),"keine",IF(M89="N",IF(G89="verheiratet","C","A"),IF(G89="verheiratet",IF(H89="J","C","B"),IF(I89="J","H","A")))))</f>
        <v/>
      </c>
      <c r="P89" s="16">
        <f>IF(O89="","",IF(O89="keine","keine Quellensteuer",IF(M89="N",O89&amp;"0Y",IF(L89="","prüfen: Kirchensteuer fehlt",IF(AND(O89="H",N(J89)=0),"prüfen: H ohne Kind",IF(AND(N(J89)&gt;0,K89="N"),"prüfen: Ausbildungsnachweis",IF(E89="Grenzgänger Deutschland",MID("LMNP",FIND(O89,"ABCH"),1),IF(AND(E89="Grenzgänger Italien (Art. 3 Abs. 1)",OR(C89="GR",C89="TI",C89="VS")),MID("RSTU",FIND(O89,"ABCH"),1),IF(AND(E89="Wohnsitz Ausland, übrige",C89="TI",Steuerjahr&gt;=2027),MID("WXYZ",FIND(O89,"ABCH"),1),O89)))&amp;MIN(9,N(J89))&amp;L89))))))</f>
        <v/>
      </c>
      <c r="Q89" s="12" t="n"/>
      <c r="R89" s="16">
        <f>IF(P89="","",IF(P89="keine Quellensteuer",IF(Q89="","ok (kein Abzug)","prüfen: Abzug entfernen"),IF(LEFT(P89,6)="prüfen",P89,IF(Q89="","offen",IF(Q89=P89,"ok","prüfen: Abweichung")))))</f>
        <v/>
      </c>
      <c r="S89" s="19">
        <f>IF(OR(N89="",Q89=""),"",IF(N89=Q89,"gleich","geändert"))</f>
        <v/>
      </c>
      <c r="T89" s="14" t="n"/>
      <c r="U89" s="12" t="n"/>
    </row>
    <row r="90">
      <c r="A90" s="12" t="n"/>
      <c r="B90" s="12" t="n"/>
      <c r="C90" s="12" t="n"/>
      <c r="D90" s="12" t="n"/>
      <c r="E90" s="12" t="n"/>
      <c r="F90" s="12" t="n"/>
      <c r="G90" s="12" t="n"/>
      <c r="H90" s="12" t="n"/>
      <c r="I90" s="12" t="n"/>
      <c r="J90" s="13" t="n"/>
      <c r="K90" s="12" t="n"/>
      <c r="L90" s="12" t="n"/>
      <c r="M90" s="12" t="n"/>
      <c r="N90" s="12" t="n"/>
      <c r="O90" s="19">
        <f>IF(C90="","",IF(AND(D90="Schweiz",OR(F90="C",F90="Schweizer/in")),"keine",IF(M90="N",IF(G90="verheiratet","C","A"),IF(G90="verheiratet",IF(H90="J","C","B"),IF(I90="J","H","A")))))</f>
        <v/>
      </c>
      <c r="P90" s="16">
        <f>IF(O90="","",IF(O90="keine","keine Quellensteuer",IF(M90="N",O90&amp;"0Y",IF(L90="","prüfen: Kirchensteuer fehlt",IF(AND(O90="H",N(J90)=0),"prüfen: H ohne Kind",IF(AND(N(J90)&gt;0,K90="N"),"prüfen: Ausbildungsnachweis",IF(E90="Grenzgänger Deutschland",MID("LMNP",FIND(O90,"ABCH"),1),IF(AND(E90="Grenzgänger Italien (Art. 3 Abs. 1)",OR(C90="GR",C90="TI",C90="VS")),MID("RSTU",FIND(O90,"ABCH"),1),IF(AND(E90="Wohnsitz Ausland, übrige",C90="TI",Steuerjahr&gt;=2027),MID("WXYZ",FIND(O90,"ABCH"),1),O90)))&amp;MIN(9,N(J90))&amp;L90))))))</f>
        <v/>
      </c>
      <c r="Q90" s="12" t="n"/>
      <c r="R90" s="16">
        <f>IF(P90="","",IF(P90="keine Quellensteuer",IF(Q90="","ok (kein Abzug)","prüfen: Abzug entfernen"),IF(LEFT(P90,6)="prüfen",P90,IF(Q90="","offen",IF(Q90=P90,"ok","prüfen: Abweichung")))))</f>
        <v/>
      </c>
      <c r="S90" s="19">
        <f>IF(OR(N90="",Q90=""),"",IF(N90=Q90,"gleich","geändert"))</f>
        <v/>
      </c>
      <c r="T90" s="14" t="n"/>
      <c r="U90" s="12" t="n"/>
    </row>
    <row r="91">
      <c r="A91" s="12" t="n"/>
      <c r="B91" s="12" t="n"/>
      <c r="C91" s="12" t="n"/>
      <c r="D91" s="12" t="n"/>
      <c r="E91" s="12" t="n"/>
      <c r="F91" s="12" t="n"/>
      <c r="G91" s="12" t="n"/>
      <c r="H91" s="12" t="n"/>
      <c r="I91" s="12" t="n"/>
      <c r="J91" s="13" t="n"/>
      <c r="K91" s="12" t="n"/>
      <c r="L91" s="12" t="n"/>
      <c r="M91" s="12" t="n"/>
      <c r="N91" s="12" t="n"/>
      <c r="O91" s="19">
        <f>IF(C91="","",IF(AND(D91="Schweiz",OR(F91="C",F91="Schweizer/in")),"keine",IF(M91="N",IF(G91="verheiratet","C","A"),IF(G91="verheiratet",IF(H91="J","C","B"),IF(I91="J","H","A")))))</f>
        <v/>
      </c>
      <c r="P91" s="16">
        <f>IF(O91="","",IF(O91="keine","keine Quellensteuer",IF(M91="N",O91&amp;"0Y",IF(L91="","prüfen: Kirchensteuer fehlt",IF(AND(O91="H",N(J91)=0),"prüfen: H ohne Kind",IF(AND(N(J91)&gt;0,K91="N"),"prüfen: Ausbildungsnachweis",IF(E91="Grenzgänger Deutschland",MID("LMNP",FIND(O91,"ABCH"),1),IF(AND(E91="Grenzgänger Italien (Art. 3 Abs. 1)",OR(C91="GR",C91="TI",C91="VS")),MID("RSTU",FIND(O91,"ABCH"),1),IF(AND(E91="Wohnsitz Ausland, übrige",C91="TI",Steuerjahr&gt;=2027),MID("WXYZ",FIND(O91,"ABCH"),1),O91)))&amp;MIN(9,N(J91))&amp;L91))))))</f>
        <v/>
      </c>
      <c r="Q91" s="12" t="n"/>
      <c r="R91" s="16">
        <f>IF(P91="","",IF(P91="keine Quellensteuer",IF(Q91="","ok (kein Abzug)","prüfen: Abzug entfernen"),IF(LEFT(P91,6)="prüfen",P91,IF(Q91="","offen",IF(Q91=P91,"ok","prüfen: Abweichung")))))</f>
        <v/>
      </c>
      <c r="S91" s="19">
        <f>IF(OR(N91="",Q91=""),"",IF(N91=Q91,"gleich","geändert"))</f>
        <v/>
      </c>
      <c r="T91" s="14" t="n"/>
      <c r="U91" s="12" t="n"/>
    </row>
    <row r="92">
      <c r="A92" s="12" t="n"/>
      <c r="B92" s="12" t="n"/>
      <c r="C92" s="12" t="n"/>
      <c r="D92" s="12" t="n"/>
      <c r="E92" s="12" t="n"/>
      <c r="F92" s="12" t="n"/>
      <c r="G92" s="12" t="n"/>
      <c r="H92" s="12" t="n"/>
      <c r="I92" s="12" t="n"/>
      <c r="J92" s="13" t="n"/>
      <c r="K92" s="12" t="n"/>
      <c r="L92" s="12" t="n"/>
      <c r="M92" s="12" t="n"/>
      <c r="N92" s="12" t="n"/>
      <c r="O92" s="19">
        <f>IF(C92="","",IF(AND(D92="Schweiz",OR(F92="C",F92="Schweizer/in")),"keine",IF(M92="N",IF(G92="verheiratet","C","A"),IF(G92="verheiratet",IF(H92="J","C","B"),IF(I92="J","H","A")))))</f>
        <v/>
      </c>
      <c r="P92" s="16">
        <f>IF(O92="","",IF(O92="keine","keine Quellensteuer",IF(M92="N",O92&amp;"0Y",IF(L92="","prüfen: Kirchensteuer fehlt",IF(AND(O92="H",N(J92)=0),"prüfen: H ohne Kind",IF(AND(N(J92)&gt;0,K92="N"),"prüfen: Ausbildungsnachweis",IF(E92="Grenzgänger Deutschland",MID("LMNP",FIND(O92,"ABCH"),1),IF(AND(E92="Grenzgänger Italien (Art. 3 Abs. 1)",OR(C92="GR",C92="TI",C92="VS")),MID("RSTU",FIND(O92,"ABCH"),1),IF(AND(E92="Wohnsitz Ausland, übrige",C92="TI",Steuerjahr&gt;=2027),MID("WXYZ",FIND(O92,"ABCH"),1),O92)))&amp;MIN(9,N(J92))&amp;L92))))))</f>
        <v/>
      </c>
      <c r="Q92" s="12" t="n"/>
      <c r="R92" s="16">
        <f>IF(P92="","",IF(P92="keine Quellensteuer",IF(Q92="","ok (kein Abzug)","prüfen: Abzug entfernen"),IF(LEFT(P92,6)="prüfen",P92,IF(Q92="","offen",IF(Q92=P92,"ok","prüfen: Abweichung")))))</f>
        <v/>
      </c>
      <c r="S92" s="19">
        <f>IF(OR(N92="",Q92=""),"",IF(N92=Q92,"gleich","geändert"))</f>
        <v/>
      </c>
      <c r="T92" s="14" t="n"/>
      <c r="U92" s="12" t="n"/>
    </row>
    <row r="93">
      <c r="A93" s="12" t="n"/>
      <c r="B93" s="12" t="n"/>
      <c r="C93" s="12" t="n"/>
      <c r="D93" s="12" t="n"/>
      <c r="E93" s="12" t="n"/>
      <c r="F93" s="12" t="n"/>
      <c r="G93" s="12" t="n"/>
      <c r="H93" s="12" t="n"/>
      <c r="I93" s="12" t="n"/>
      <c r="J93" s="13" t="n"/>
      <c r="K93" s="12" t="n"/>
      <c r="L93" s="12" t="n"/>
      <c r="M93" s="12" t="n"/>
      <c r="N93" s="12" t="n"/>
      <c r="O93" s="19">
        <f>IF(C93="","",IF(AND(D93="Schweiz",OR(F93="C",F93="Schweizer/in")),"keine",IF(M93="N",IF(G93="verheiratet","C","A"),IF(G93="verheiratet",IF(H93="J","C","B"),IF(I93="J","H","A")))))</f>
        <v/>
      </c>
      <c r="P93" s="16">
        <f>IF(O93="","",IF(O93="keine","keine Quellensteuer",IF(M93="N",O93&amp;"0Y",IF(L93="","prüfen: Kirchensteuer fehlt",IF(AND(O93="H",N(J93)=0),"prüfen: H ohne Kind",IF(AND(N(J93)&gt;0,K93="N"),"prüfen: Ausbildungsnachweis",IF(E93="Grenzgänger Deutschland",MID("LMNP",FIND(O93,"ABCH"),1),IF(AND(E93="Grenzgänger Italien (Art. 3 Abs. 1)",OR(C93="GR",C93="TI",C93="VS")),MID("RSTU",FIND(O93,"ABCH"),1),IF(AND(E93="Wohnsitz Ausland, übrige",C93="TI",Steuerjahr&gt;=2027),MID("WXYZ",FIND(O93,"ABCH"),1),O93)))&amp;MIN(9,N(J93))&amp;L93))))))</f>
        <v/>
      </c>
      <c r="Q93" s="12" t="n"/>
      <c r="R93" s="16">
        <f>IF(P93="","",IF(P93="keine Quellensteuer",IF(Q93="","ok (kein Abzug)","prüfen: Abzug entfernen"),IF(LEFT(P93,6)="prüfen",P93,IF(Q93="","offen",IF(Q93=P93,"ok","prüfen: Abweichung")))))</f>
        <v/>
      </c>
      <c r="S93" s="19">
        <f>IF(OR(N93="",Q93=""),"",IF(N93=Q93,"gleich","geändert"))</f>
        <v/>
      </c>
      <c r="T93" s="14" t="n"/>
      <c r="U93" s="12" t="n"/>
    </row>
    <row r="94">
      <c r="A94" s="12" t="n"/>
      <c r="B94" s="12" t="n"/>
      <c r="C94" s="12" t="n"/>
      <c r="D94" s="12" t="n"/>
      <c r="E94" s="12" t="n"/>
      <c r="F94" s="12" t="n"/>
      <c r="G94" s="12" t="n"/>
      <c r="H94" s="12" t="n"/>
      <c r="I94" s="12" t="n"/>
      <c r="J94" s="13" t="n"/>
      <c r="K94" s="12" t="n"/>
      <c r="L94" s="12" t="n"/>
      <c r="M94" s="12" t="n"/>
      <c r="N94" s="12" t="n"/>
      <c r="O94" s="19">
        <f>IF(C94="","",IF(AND(D94="Schweiz",OR(F94="C",F94="Schweizer/in")),"keine",IF(M94="N",IF(G94="verheiratet","C","A"),IF(G94="verheiratet",IF(H94="J","C","B"),IF(I94="J","H","A")))))</f>
        <v/>
      </c>
      <c r="P94" s="16">
        <f>IF(O94="","",IF(O94="keine","keine Quellensteuer",IF(M94="N",O94&amp;"0Y",IF(L94="","prüfen: Kirchensteuer fehlt",IF(AND(O94="H",N(J94)=0),"prüfen: H ohne Kind",IF(AND(N(J94)&gt;0,K94="N"),"prüfen: Ausbildungsnachweis",IF(E94="Grenzgänger Deutschland",MID("LMNP",FIND(O94,"ABCH"),1),IF(AND(E94="Grenzgänger Italien (Art. 3 Abs. 1)",OR(C94="GR",C94="TI",C94="VS")),MID("RSTU",FIND(O94,"ABCH"),1),IF(AND(E94="Wohnsitz Ausland, übrige",C94="TI",Steuerjahr&gt;=2027),MID("WXYZ",FIND(O94,"ABCH"),1),O94)))&amp;MIN(9,N(J94))&amp;L94))))))</f>
        <v/>
      </c>
      <c r="Q94" s="12" t="n"/>
      <c r="R94" s="16">
        <f>IF(P94="","",IF(P94="keine Quellensteuer",IF(Q94="","ok (kein Abzug)","prüfen: Abzug entfernen"),IF(LEFT(P94,6)="prüfen",P94,IF(Q94="","offen",IF(Q94=P94,"ok","prüfen: Abweichung")))))</f>
        <v/>
      </c>
      <c r="S94" s="19">
        <f>IF(OR(N94="",Q94=""),"",IF(N94=Q94,"gleich","geändert"))</f>
        <v/>
      </c>
      <c r="T94" s="14" t="n"/>
      <c r="U94" s="12" t="n"/>
    </row>
    <row r="95">
      <c r="A95" s="12" t="n"/>
      <c r="B95" s="12" t="n"/>
      <c r="C95" s="12" t="n"/>
      <c r="D95" s="12" t="n"/>
      <c r="E95" s="12" t="n"/>
      <c r="F95" s="12" t="n"/>
      <c r="G95" s="12" t="n"/>
      <c r="H95" s="12" t="n"/>
      <c r="I95" s="12" t="n"/>
      <c r="J95" s="13" t="n"/>
      <c r="K95" s="12" t="n"/>
      <c r="L95" s="12" t="n"/>
      <c r="M95" s="12" t="n"/>
      <c r="N95" s="12" t="n"/>
      <c r="O95" s="19">
        <f>IF(C95="","",IF(AND(D95="Schweiz",OR(F95="C",F95="Schweizer/in")),"keine",IF(M95="N",IF(G95="verheiratet","C","A"),IF(G95="verheiratet",IF(H95="J","C","B"),IF(I95="J","H","A")))))</f>
        <v/>
      </c>
      <c r="P95" s="16">
        <f>IF(O95="","",IF(O95="keine","keine Quellensteuer",IF(M95="N",O95&amp;"0Y",IF(L95="","prüfen: Kirchensteuer fehlt",IF(AND(O95="H",N(J95)=0),"prüfen: H ohne Kind",IF(AND(N(J95)&gt;0,K95="N"),"prüfen: Ausbildungsnachweis",IF(E95="Grenzgänger Deutschland",MID("LMNP",FIND(O95,"ABCH"),1),IF(AND(E95="Grenzgänger Italien (Art. 3 Abs. 1)",OR(C95="GR",C95="TI",C95="VS")),MID("RSTU",FIND(O95,"ABCH"),1),IF(AND(E95="Wohnsitz Ausland, übrige",C95="TI",Steuerjahr&gt;=2027),MID("WXYZ",FIND(O95,"ABCH"),1),O95)))&amp;MIN(9,N(J95))&amp;L95))))))</f>
        <v/>
      </c>
      <c r="Q95" s="12" t="n"/>
      <c r="R95" s="16">
        <f>IF(P95="","",IF(P95="keine Quellensteuer",IF(Q95="","ok (kein Abzug)","prüfen: Abzug entfernen"),IF(LEFT(P95,6)="prüfen",P95,IF(Q95="","offen",IF(Q95=P95,"ok","prüfen: Abweichung")))))</f>
        <v/>
      </c>
      <c r="S95" s="19">
        <f>IF(OR(N95="",Q95=""),"",IF(N95=Q95,"gleich","geändert"))</f>
        <v/>
      </c>
      <c r="T95" s="14" t="n"/>
      <c r="U95" s="12" t="n"/>
    </row>
    <row r="96">
      <c r="A96" s="12" t="n"/>
      <c r="B96" s="12" t="n"/>
      <c r="C96" s="12" t="n"/>
      <c r="D96" s="12" t="n"/>
      <c r="E96" s="12" t="n"/>
      <c r="F96" s="12" t="n"/>
      <c r="G96" s="12" t="n"/>
      <c r="H96" s="12" t="n"/>
      <c r="I96" s="12" t="n"/>
      <c r="J96" s="13" t="n"/>
      <c r="K96" s="12" t="n"/>
      <c r="L96" s="12" t="n"/>
      <c r="M96" s="12" t="n"/>
      <c r="N96" s="12" t="n"/>
      <c r="O96" s="19">
        <f>IF(C96="","",IF(AND(D96="Schweiz",OR(F96="C",F96="Schweizer/in")),"keine",IF(M96="N",IF(G96="verheiratet","C","A"),IF(G96="verheiratet",IF(H96="J","C","B"),IF(I96="J","H","A")))))</f>
        <v/>
      </c>
      <c r="P96" s="16">
        <f>IF(O96="","",IF(O96="keine","keine Quellensteuer",IF(M96="N",O96&amp;"0Y",IF(L96="","prüfen: Kirchensteuer fehlt",IF(AND(O96="H",N(J96)=0),"prüfen: H ohne Kind",IF(AND(N(J96)&gt;0,K96="N"),"prüfen: Ausbildungsnachweis",IF(E96="Grenzgänger Deutschland",MID("LMNP",FIND(O96,"ABCH"),1),IF(AND(E96="Grenzgänger Italien (Art. 3 Abs. 1)",OR(C96="GR",C96="TI",C96="VS")),MID("RSTU",FIND(O96,"ABCH"),1),IF(AND(E96="Wohnsitz Ausland, übrige",C96="TI",Steuerjahr&gt;=2027),MID("WXYZ",FIND(O96,"ABCH"),1),O96)))&amp;MIN(9,N(J96))&amp;L96))))))</f>
        <v/>
      </c>
      <c r="Q96" s="12" t="n"/>
      <c r="R96" s="16">
        <f>IF(P96="","",IF(P96="keine Quellensteuer",IF(Q96="","ok (kein Abzug)","prüfen: Abzug entfernen"),IF(LEFT(P96,6)="prüfen",P96,IF(Q96="","offen",IF(Q96=P96,"ok","prüfen: Abweichung")))))</f>
        <v/>
      </c>
      <c r="S96" s="19">
        <f>IF(OR(N96="",Q96=""),"",IF(N96=Q96,"gleich","geändert"))</f>
        <v/>
      </c>
      <c r="T96" s="14" t="n"/>
      <c r="U96" s="12" t="n"/>
    </row>
    <row r="97">
      <c r="A97" s="12" t="n"/>
      <c r="B97" s="12" t="n"/>
      <c r="C97" s="12" t="n"/>
      <c r="D97" s="12" t="n"/>
      <c r="E97" s="12" t="n"/>
      <c r="F97" s="12" t="n"/>
      <c r="G97" s="12" t="n"/>
      <c r="H97" s="12" t="n"/>
      <c r="I97" s="12" t="n"/>
      <c r="J97" s="13" t="n"/>
      <c r="K97" s="12" t="n"/>
      <c r="L97" s="12" t="n"/>
      <c r="M97" s="12" t="n"/>
      <c r="N97" s="12" t="n"/>
      <c r="O97" s="19">
        <f>IF(C97="","",IF(AND(D97="Schweiz",OR(F97="C",F97="Schweizer/in")),"keine",IF(M97="N",IF(G97="verheiratet","C","A"),IF(G97="verheiratet",IF(H97="J","C","B"),IF(I97="J","H","A")))))</f>
        <v/>
      </c>
      <c r="P97" s="16">
        <f>IF(O97="","",IF(O97="keine","keine Quellensteuer",IF(M97="N",O97&amp;"0Y",IF(L97="","prüfen: Kirchensteuer fehlt",IF(AND(O97="H",N(J97)=0),"prüfen: H ohne Kind",IF(AND(N(J97)&gt;0,K97="N"),"prüfen: Ausbildungsnachweis",IF(E97="Grenzgänger Deutschland",MID("LMNP",FIND(O97,"ABCH"),1),IF(AND(E97="Grenzgänger Italien (Art. 3 Abs. 1)",OR(C97="GR",C97="TI",C97="VS")),MID("RSTU",FIND(O97,"ABCH"),1),IF(AND(E97="Wohnsitz Ausland, übrige",C97="TI",Steuerjahr&gt;=2027),MID("WXYZ",FIND(O97,"ABCH"),1),O97)))&amp;MIN(9,N(J97))&amp;L97))))))</f>
        <v/>
      </c>
      <c r="Q97" s="12" t="n"/>
      <c r="R97" s="16">
        <f>IF(P97="","",IF(P97="keine Quellensteuer",IF(Q97="","ok (kein Abzug)","prüfen: Abzug entfernen"),IF(LEFT(P97,6)="prüfen",P97,IF(Q97="","offen",IF(Q97=P97,"ok","prüfen: Abweichung")))))</f>
        <v/>
      </c>
      <c r="S97" s="19">
        <f>IF(OR(N97="",Q97=""),"",IF(N97=Q97,"gleich","geändert"))</f>
        <v/>
      </c>
      <c r="T97" s="14" t="n"/>
      <c r="U97" s="12" t="n"/>
    </row>
    <row r="98">
      <c r="A98" s="12" t="n"/>
      <c r="B98" s="12" t="n"/>
      <c r="C98" s="12" t="n"/>
      <c r="D98" s="12" t="n"/>
      <c r="E98" s="12" t="n"/>
      <c r="F98" s="12" t="n"/>
      <c r="G98" s="12" t="n"/>
      <c r="H98" s="12" t="n"/>
      <c r="I98" s="12" t="n"/>
      <c r="J98" s="13" t="n"/>
      <c r="K98" s="12" t="n"/>
      <c r="L98" s="12" t="n"/>
      <c r="M98" s="12" t="n"/>
      <c r="N98" s="12" t="n"/>
      <c r="O98" s="19">
        <f>IF(C98="","",IF(AND(D98="Schweiz",OR(F98="C",F98="Schweizer/in")),"keine",IF(M98="N",IF(G98="verheiratet","C","A"),IF(G98="verheiratet",IF(H98="J","C","B"),IF(I98="J","H","A")))))</f>
        <v/>
      </c>
      <c r="P98" s="16">
        <f>IF(O98="","",IF(O98="keine","keine Quellensteuer",IF(M98="N",O98&amp;"0Y",IF(L98="","prüfen: Kirchensteuer fehlt",IF(AND(O98="H",N(J98)=0),"prüfen: H ohne Kind",IF(AND(N(J98)&gt;0,K98="N"),"prüfen: Ausbildungsnachweis",IF(E98="Grenzgänger Deutschland",MID("LMNP",FIND(O98,"ABCH"),1),IF(AND(E98="Grenzgänger Italien (Art. 3 Abs. 1)",OR(C98="GR",C98="TI",C98="VS")),MID("RSTU",FIND(O98,"ABCH"),1),IF(AND(E98="Wohnsitz Ausland, übrige",C98="TI",Steuerjahr&gt;=2027),MID("WXYZ",FIND(O98,"ABCH"),1),O98)))&amp;MIN(9,N(J98))&amp;L98))))))</f>
        <v/>
      </c>
      <c r="Q98" s="12" t="n"/>
      <c r="R98" s="16">
        <f>IF(P98="","",IF(P98="keine Quellensteuer",IF(Q98="","ok (kein Abzug)","prüfen: Abzug entfernen"),IF(LEFT(P98,6)="prüfen",P98,IF(Q98="","offen",IF(Q98=P98,"ok","prüfen: Abweichung")))))</f>
        <v/>
      </c>
      <c r="S98" s="19">
        <f>IF(OR(N98="",Q98=""),"",IF(N98=Q98,"gleich","geändert"))</f>
        <v/>
      </c>
      <c r="T98" s="14" t="n"/>
      <c r="U98" s="12" t="n"/>
    </row>
    <row r="99">
      <c r="A99" s="12" t="n"/>
      <c r="B99" s="12" t="n"/>
      <c r="C99" s="12" t="n"/>
      <c r="D99" s="12" t="n"/>
      <c r="E99" s="12" t="n"/>
      <c r="F99" s="12" t="n"/>
      <c r="G99" s="12" t="n"/>
      <c r="H99" s="12" t="n"/>
      <c r="I99" s="12" t="n"/>
      <c r="J99" s="13" t="n"/>
      <c r="K99" s="12" t="n"/>
      <c r="L99" s="12" t="n"/>
      <c r="M99" s="12" t="n"/>
      <c r="N99" s="12" t="n"/>
      <c r="O99" s="19">
        <f>IF(C99="","",IF(AND(D99="Schweiz",OR(F99="C",F99="Schweizer/in")),"keine",IF(M99="N",IF(G99="verheiratet","C","A"),IF(G99="verheiratet",IF(H99="J","C","B"),IF(I99="J","H","A")))))</f>
        <v/>
      </c>
      <c r="P99" s="16">
        <f>IF(O99="","",IF(O99="keine","keine Quellensteuer",IF(M99="N",O99&amp;"0Y",IF(L99="","prüfen: Kirchensteuer fehlt",IF(AND(O99="H",N(J99)=0),"prüfen: H ohne Kind",IF(AND(N(J99)&gt;0,K99="N"),"prüfen: Ausbildungsnachweis",IF(E99="Grenzgänger Deutschland",MID("LMNP",FIND(O99,"ABCH"),1),IF(AND(E99="Grenzgänger Italien (Art. 3 Abs. 1)",OR(C99="GR",C99="TI",C99="VS")),MID("RSTU",FIND(O99,"ABCH"),1),IF(AND(E99="Wohnsitz Ausland, übrige",C99="TI",Steuerjahr&gt;=2027),MID("WXYZ",FIND(O99,"ABCH"),1),O99)))&amp;MIN(9,N(J99))&amp;L99))))))</f>
        <v/>
      </c>
      <c r="Q99" s="12" t="n"/>
      <c r="R99" s="16">
        <f>IF(P99="","",IF(P99="keine Quellensteuer",IF(Q99="","ok (kein Abzug)","prüfen: Abzug entfernen"),IF(LEFT(P99,6)="prüfen",P99,IF(Q99="","offen",IF(Q99=P99,"ok","prüfen: Abweichung")))))</f>
        <v/>
      </c>
      <c r="S99" s="19">
        <f>IF(OR(N99="",Q99=""),"",IF(N99=Q99,"gleich","geändert"))</f>
        <v/>
      </c>
      <c r="T99" s="14" t="n"/>
      <c r="U99" s="12" t="n"/>
    </row>
    <row r="100">
      <c r="A100" s="12" t="n"/>
      <c r="B100" s="12" t="n"/>
      <c r="C100" s="12" t="n"/>
      <c r="D100" s="12" t="n"/>
      <c r="E100" s="12" t="n"/>
      <c r="F100" s="12" t="n"/>
      <c r="G100" s="12" t="n"/>
      <c r="H100" s="12" t="n"/>
      <c r="I100" s="12" t="n"/>
      <c r="J100" s="13" t="n"/>
      <c r="K100" s="12" t="n"/>
      <c r="L100" s="12" t="n"/>
      <c r="M100" s="12" t="n"/>
      <c r="N100" s="12" t="n"/>
      <c r="O100" s="19">
        <f>IF(C100="","",IF(AND(D100="Schweiz",OR(F100="C",F100="Schweizer/in")),"keine",IF(M100="N",IF(G100="verheiratet","C","A"),IF(G100="verheiratet",IF(H100="J","C","B"),IF(I100="J","H","A")))))</f>
        <v/>
      </c>
      <c r="P100" s="16">
        <f>IF(O100="","",IF(O100="keine","keine Quellensteuer",IF(M100="N",O100&amp;"0Y",IF(L100="","prüfen: Kirchensteuer fehlt",IF(AND(O100="H",N(J100)=0),"prüfen: H ohne Kind",IF(AND(N(J100)&gt;0,K100="N"),"prüfen: Ausbildungsnachweis",IF(E100="Grenzgänger Deutschland",MID("LMNP",FIND(O100,"ABCH"),1),IF(AND(E100="Grenzgänger Italien (Art. 3 Abs. 1)",OR(C100="GR",C100="TI",C100="VS")),MID("RSTU",FIND(O100,"ABCH"),1),IF(AND(E100="Wohnsitz Ausland, übrige",C100="TI",Steuerjahr&gt;=2027),MID("WXYZ",FIND(O100,"ABCH"),1),O100)))&amp;MIN(9,N(J100))&amp;L100))))))</f>
        <v/>
      </c>
      <c r="Q100" s="12" t="n"/>
      <c r="R100" s="16">
        <f>IF(P100="","",IF(P100="keine Quellensteuer",IF(Q100="","ok (kein Abzug)","prüfen: Abzug entfernen"),IF(LEFT(P100,6)="prüfen",P100,IF(Q100="","offen",IF(Q100=P100,"ok","prüfen: Abweichung")))))</f>
        <v/>
      </c>
      <c r="S100" s="19">
        <f>IF(OR(N100="",Q100=""),"",IF(N100=Q100,"gleich","geändert"))</f>
        <v/>
      </c>
      <c r="T100" s="14" t="n"/>
      <c r="U100" s="12" t="n"/>
    </row>
    <row r="101">
      <c r="A101" s="12" t="n"/>
      <c r="B101" s="12" t="n"/>
      <c r="C101" s="12" t="n"/>
      <c r="D101" s="12" t="n"/>
      <c r="E101" s="12" t="n"/>
      <c r="F101" s="12" t="n"/>
      <c r="G101" s="12" t="n"/>
      <c r="H101" s="12" t="n"/>
      <c r="I101" s="12" t="n"/>
      <c r="J101" s="13" t="n"/>
      <c r="K101" s="12" t="n"/>
      <c r="L101" s="12" t="n"/>
      <c r="M101" s="12" t="n"/>
      <c r="N101" s="12" t="n"/>
      <c r="O101" s="19">
        <f>IF(C101="","",IF(AND(D101="Schweiz",OR(F101="C",F101="Schweizer/in")),"keine",IF(M101="N",IF(G101="verheiratet","C","A"),IF(G101="verheiratet",IF(H101="J","C","B"),IF(I101="J","H","A")))))</f>
        <v/>
      </c>
      <c r="P101" s="16">
        <f>IF(O101="","",IF(O101="keine","keine Quellensteuer",IF(M101="N",O101&amp;"0Y",IF(L101="","prüfen: Kirchensteuer fehlt",IF(AND(O101="H",N(J101)=0),"prüfen: H ohne Kind",IF(AND(N(J101)&gt;0,K101="N"),"prüfen: Ausbildungsnachweis",IF(E101="Grenzgänger Deutschland",MID("LMNP",FIND(O101,"ABCH"),1),IF(AND(E101="Grenzgänger Italien (Art. 3 Abs. 1)",OR(C101="GR",C101="TI",C101="VS")),MID("RSTU",FIND(O101,"ABCH"),1),IF(AND(E101="Wohnsitz Ausland, übrige",C101="TI",Steuerjahr&gt;=2027),MID("WXYZ",FIND(O101,"ABCH"),1),O101)))&amp;MIN(9,N(J101))&amp;L101))))))</f>
        <v/>
      </c>
      <c r="Q101" s="12" t="n"/>
      <c r="R101" s="16">
        <f>IF(P101="","",IF(P101="keine Quellensteuer",IF(Q101="","ok (kein Abzug)","prüfen: Abzug entfernen"),IF(LEFT(P101,6)="prüfen",P101,IF(Q101="","offen",IF(Q101=P101,"ok","prüfen: Abweichung")))))</f>
        <v/>
      </c>
      <c r="S101" s="19">
        <f>IF(OR(N101="",Q101=""),"",IF(N101=Q101,"gleich","geändert"))</f>
        <v/>
      </c>
      <c r="T101" s="14" t="n"/>
      <c r="U101" s="12" t="n"/>
    </row>
    <row r="102">
      <c r="A102" s="12" t="n"/>
      <c r="B102" s="12" t="n"/>
      <c r="C102" s="12" t="n"/>
      <c r="D102" s="12" t="n"/>
      <c r="E102" s="12" t="n"/>
      <c r="F102" s="12" t="n"/>
      <c r="G102" s="12" t="n"/>
      <c r="H102" s="12" t="n"/>
      <c r="I102" s="12" t="n"/>
      <c r="J102" s="13" t="n"/>
      <c r="K102" s="12" t="n"/>
      <c r="L102" s="12" t="n"/>
      <c r="M102" s="12" t="n"/>
      <c r="N102" s="12" t="n"/>
      <c r="O102" s="19">
        <f>IF(C102="","",IF(AND(D102="Schweiz",OR(F102="C",F102="Schweizer/in")),"keine",IF(M102="N",IF(G102="verheiratet","C","A"),IF(G102="verheiratet",IF(H102="J","C","B"),IF(I102="J","H","A")))))</f>
        <v/>
      </c>
      <c r="P102" s="16">
        <f>IF(O102="","",IF(O102="keine","keine Quellensteuer",IF(M102="N",O102&amp;"0Y",IF(L102="","prüfen: Kirchensteuer fehlt",IF(AND(O102="H",N(J102)=0),"prüfen: H ohne Kind",IF(AND(N(J102)&gt;0,K102="N"),"prüfen: Ausbildungsnachweis",IF(E102="Grenzgänger Deutschland",MID("LMNP",FIND(O102,"ABCH"),1),IF(AND(E102="Grenzgänger Italien (Art. 3 Abs. 1)",OR(C102="GR",C102="TI",C102="VS")),MID("RSTU",FIND(O102,"ABCH"),1),IF(AND(E102="Wohnsitz Ausland, übrige",C102="TI",Steuerjahr&gt;=2027),MID("WXYZ",FIND(O102,"ABCH"),1),O102)))&amp;MIN(9,N(J102))&amp;L102))))))</f>
        <v/>
      </c>
      <c r="Q102" s="12" t="n"/>
      <c r="R102" s="16">
        <f>IF(P102="","",IF(P102="keine Quellensteuer",IF(Q102="","ok (kein Abzug)","prüfen: Abzug entfernen"),IF(LEFT(P102,6)="prüfen",P102,IF(Q102="","offen",IF(Q102=P102,"ok","prüfen: Abweichung")))))</f>
        <v/>
      </c>
      <c r="S102" s="19">
        <f>IF(OR(N102="",Q102=""),"",IF(N102=Q102,"gleich","geändert"))</f>
        <v/>
      </c>
      <c r="T102" s="14" t="n"/>
      <c r="U102" s="12" t="n"/>
    </row>
    <row r="103">
      <c r="A103" s="12" t="n"/>
      <c r="B103" s="12" t="n"/>
      <c r="C103" s="12" t="n"/>
      <c r="D103" s="12" t="n"/>
      <c r="E103" s="12" t="n"/>
      <c r="F103" s="12" t="n"/>
      <c r="G103" s="12" t="n"/>
      <c r="H103" s="12" t="n"/>
      <c r="I103" s="12" t="n"/>
      <c r="J103" s="13" t="n"/>
      <c r="K103" s="12" t="n"/>
      <c r="L103" s="12" t="n"/>
      <c r="M103" s="12" t="n"/>
      <c r="N103" s="12" t="n"/>
      <c r="O103" s="19">
        <f>IF(C103="","",IF(AND(D103="Schweiz",OR(F103="C",F103="Schweizer/in")),"keine",IF(M103="N",IF(G103="verheiratet","C","A"),IF(G103="verheiratet",IF(H103="J","C","B"),IF(I103="J","H","A")))))</f>
        <v/>
      </c>
      <c r="P103" s="16">
        <f>IF(O103="","",IF(O103="keine","keine Quellensteuer",IF(M103="N",O103&amp;"0Y",IF(L103="","prüfen: Kirchensteuer fehlt",IF(AND(O103="H",N(J103)=0),"prüfen: H ohne Kind",IF(AND(N(J103)&gt;0,K103="N"),"prüfen: Ausbildungsnachweis",IF(E103="Grenzgänger Deutschland",MID("LMNP",FIND(O103,"ABCH"),1),IF(AND(E103="Grenzgänger Italien (Art. 3 Abs. 1)",OR(C103="GR",C103="TI",C103="VS")),MID("RSTU",FIND(O103,"ABCH"),1),IF(AND(E103="Wohnsitz Ausland, übrige",C103="TI",Steuerjahr&gt;=2027),MID("WXYZ",FIND(O103,"ABCH"),1),O103)))&amp;MIN(9,N(J103))&amp;L103))))))</f>
        <v/>
      </c>
      <c r="Q103" s="12" t="n"/>
      <c r="R103" s="16">
        <f>IF(P103="","",IF(P103="keine Quellensteuer",IF(Q103="","ok (kein Abzug)","prüfen: Abzug entfernen"),IF(LEFT(P103,6)="prüfen",P103,IF(Q103="","offen",IF(Q103=P103,"ok","prüfen: Abweichung")))))</f>
        <v/>
      </c>
      <c r="S103" s="19">
        <f>IF(OR(N103="",Q103=""),"",IF(N103=Q103,"gleich","geändert"))</f>
        <v/>
      </c>
      <c r="T103" s="14" t="n"/>
      <c r="U103" s="12" t="n"/>
    </row>
    <row r="104">
      <c r="A104" s="12" t="n"/>
      <c r="B104" s="12" t="n"/>
      <c r="C104" s="12" t="n"/>
      <c r="D104" s="12" t="n"/>
      <c r="E104" s="12" t="n"/>
      <c r="F104" s="12" t="n"/>
      <c r="G104" s="12" t="n"/>
      <c r="H104" s="12" t="n"/>
      <c r="I104" s="12" t="n"/>
      <c r="J104" s="13" t="n"/>
      <c r="K104" s="12" t="n"/>
      <c r="L104" s="12" t="n"/>
      <c r="M104" s="12" t="n"/>
      <c r="N104" s="12" t="n"/>
      <c r="O104" s="19">
        <f>IF(C104="","",IF(AND(D104="Schweiz",OR(F104="C",F104="Schweizer/in")),"keine",IF(M104="N",IF(G104="verheiratet","C","A"),IF(G104="verheiratet",IF(H104="J","C","B"),IF(I104="J","H","A")))))</f>
        <v/>
      </c>
      <c r="P104" s="16">
        <f>IF(O104="","",IF(O104="keine","keine Quellensteuer",IF(M104="N",O104&amp;"0Y",IF(L104="","prüfen: Kirchensteuer fehlt",IF(AND(O104="H",N(J104)=0),"prüfen: H ohne Kind",IF(AND(N(J104)&gt;0,K104="N"),"prüfen: Ausbildungsnachweis",IF(E104="Grenzgänger Deutschland",MID("LMNP",FIND(O104,"ABCH"),1),IF(AND(E104="Grenzgänger Italien (Art. 3 Abs. 1)",OR(C104="GR",C104="TI",C104="VS")),MID("RSTU",FIND(O104,"ABCH"),1),IF(AND(E104="Wohnsitz Ausland, übrige",C104="TI",Steuerjahr&gt;=2027),MID("WXYZ",FIND(O104,"ABCH"),1),O104)))&amp;MIN(9,N(J104))&amp;L104))))))</f>
        <v/>
      </c>
      <c r="Q104" s="12" t="n"/>
      <c r="R104" s="16">
        <f>IF(P104="","",IF(P104="keine Quellensteuer",IF(Q104="","ok (kein Abzug)","prüfen: Abzug entfernen"),IF(LEFT(P104,6)="prüfen",P104,IF(Q104="","offen",IF(Q104=P104,"ok","prüfen: Abweichung")))))</f>
        <v/>
      </c>
      <c r="S104" s="19">
        <f>IF(OR(N104="",Q104=""),"",IF(N104=Q104,"gleich","geändert"))</f>
        <v/>
      </c>
      <c r="T104" s="14" t="n"/>
      <c r="U104" s="12" t="n"/>
    </row>
    <row r="105">
      <c r="A105" s="12" t="n"/>
      <c r="B105" s="12" t="n"/>
      <c r="C105" s="12" t="n"/>
      <c r="D105" s="12" t="n"/>
      <c r="E105" s="12" t="n"/>
      <c r="F105" s="12" t="n"/>
      <c r="G105" s="12" t="n"/>
      <c r="H105" s="12" t="n"/>
      <c r="I105" s="12" t="n"/>
      <c r="J105" s="13" t="n"/>
      <c r="K105" s="12" t="n"/>
      <c r="L105" s="12" t="n"/>
      <c r="M105" s="12" t="n"/>
      <c r="N105" s="12" t="n"/>
      <c r="O105" s="19">
        <f>IF(C105="","",IF(AND(D105="Schweiz",OR(F105="C",F105="Schweizer/in")),"keine",IF(M105="N",IF(G105="verheiratet","C","A"),IF(G105="verheiratet",IF(H105="J","C","B"),IF(I105="J","H","A")))))</f>
        <v/>
      </c>
      <c r="P105" s="16">
        <f>IF(O105="","",IF(O105="keine","keine Quellensteuer",IF(M105="N",O105&amp;"0Y",IF(L105="","prüfen: Kirchensteuer fehlt",IF(AND(O105="H",N(J105)=0),"prüfen: H ohne Kind",IF(AND(N(J105)&gt;0,K105="N"),"prüfen: Ausbildungsnachweis",IF(E105="Grenzgänger Deutschland",MID("LMNP",FIND(O105,"ABCH"),1),IF(AND(E105="Grenzgänger Italien (Art. 3 Abs. 1)",OR(C105="GR",C105="TI",C105="VS")),MID("RSTU",FIND(O105,"ABCH"),1),IF(AND(E105="Wohnsitz Ausland, übrige",C105="TI",Steuerjahr&gt;=2027),MID("WXYZ",FIND(O105,"ABCH"),1),O105)))&amp;MIN(9,N(J105))&amp;L105))))))</f>
        <v/>
      </c>
      <c r="Q105" s="12" t="n"/>
      <c r="R105" s="16">
        <f>IF(P105="","",IF(P105="keine Quellensteuer",IF(Q105="","ok (kein Abzug)","prüfen: Abzug entfernen"),IF(LEFT(P105,6)="prüfen",P105,IF(Q105="","offen",IF(Q105=P105,"ok","prüfen: Abweichung")))))</f>
        <v/>
      </c>
      <c r="S105" s="19">
        <f>IF(OR(N105="",Q105=""),"",IF(N105=Q105,"gleich","geändert"))</f>
        <v/>
      </c>
      <c r="T105" s="14" t="n"/>
      <c r="U105" s="12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5:U105"/>
  <conditionalFormatting sqref="R6:R105">
    <cfRule type="expression" priority="1" dxfId="0">
      <formula>LEFT(R6,6)="prüfen"</formula>
    </cfRule>
  </conditionalFormatting>
  <dataValidations count="13">
    <dataValidation sqref="C6:C105" showDropDown="0" showInputMessage="0" showErrorMessage="1" allowBlank="1" errorTitle="Ungültige Eingabe" error="Bitte einen Wert aus der Liste wählen." type="list">
      <formula1>=L_Kanton</formula1>
    </dataValidation>
    <dataValidation sqref="D6:D105" showDropDown="0" showInputMessage="0" showErrorMessage="1" allowBlank="1" errorTitle="Ungültige Eingabe" error="Bitte einen Wert aus der Liste wählen." type="list">
      <formula1>=L_Wohnsitz</formula1>
    </dataValidation>
    <dataValidation sqref="E6:E105" showDropDown="0" showInputMessage="1" showErrorMessage="1" allowBlank="1" errorTitle="Ungültige Eingabe" error="Bitte einen Wert aus der Liste wählen." promptTitle="Hinweis" prompt="Grenzgänger Italien nach Art. 3 Abs. 1 Abkommen: R bis V (GR, TI, VS). Wohnsitz Ausland übrige im TI: W bis Z ab 2027." type="list">
      <formula1>=L_Status</formula1>
    </dataValidation>
    <dataValidation sqref="F6:F105" showDropDown="0" showInputMessage="0" showErrorMessage="1" allowBlank="1" errorTitle="Ungültige Eingabe" error="Bitte einen Wert aus der Liste wählen." type="list">
      <formula1>=L_Bew</formula1>
    </dataValidation>
    <dataValidation sqref="G6:G105" showDropDown="0" showInputMessage="0" showErrorMessage="1" allowBlank="1" errorTitle="Ungültige Eingabe" error="Bitte einen Wert aus der Liste wählen." type="list">
      <formula1>=L_Zivil</formula1>
    </dataValidation>
    <dataValidation sqref="H6:H105" showDropDown="0" showInputMessage="1" showErrorMessage="1" allowBlank="1" errorTitle="Ungültige Eingabe" error="Bitte einen Wert aus der Liste wählen." promptTitle="Hinweis" prompt="Nur bei Verheirateten: J ergibt Tarif C, N ergibt Tarif B." type="list">
      <formula1>=L_JN</formula1>
    </dataValidation>
    <dataValidation sqref="I6:I105" showDropDown="0" showInputMessage="1" showErrorMessage="1" allowBlank="1" errorTitle="Ungültige Eingabe" error="Bitte einen Wert aus der Liste wählen." promptTitle="Hinweis" prompt="Tarif H: alleinstehend, Kinder im Haushalt, Unterhalt überwiegend bestritten." type="list">
      <formula1>=L_JN</formula1>
    </dataValidation>
    <dataValidation sqref="J6:J105" showDropDown="0" showInputMessage="1" showErrorMessage="1" allowBlank="1" errorTitle="Ungültige Eingabe" error="Ganzzahl zwischen 0 und 20." promptTitle="Hinweis" prompt="Minderjährige Kinder und volljährige in Erstausbildung (KS 45, Ziff. 4.7). Tarifcode max. 9." type="whole" operator="between">
      <formula1>0</formula1>
      <formula2>20</formula2>
    </dataValidation>
    <dataValidation sqref="K6:K105" showDropDown="0" showInputMessage="0" showErrorMessage="1" allowBlank="1" errorTitle="Ungültige Eingabe" error="Bitte einen Wert aus der Liste wählen." type="list">
      <formula1>=L_Nachweis</formula1>
    </dataValidation>
    <dataValidation sqref="L6:L105" showDropDown="0" showInputMessage="1" showErrorMessage="1" allowBlank="1" errorTitle="Ungültige Eingabe" error="Bitte einen Wert aus der Liste wählen." promptTitle="Hinweis" prompt="Kirchensteuerpflicht nach kantonalem Recht (KS 45, Ziff. 4.8)." type="list">
      <formula1>=L_YN</formula1>
    </dataValidation>
    <dataValidation sqref="M6:M105" showDropDown="0" showInputMessage="1" showErrorMessage="1" allowBlank="1" errorTitle="Ungültige Eingabe" error="Bitte einen Wert aus der Liste wählen." promptTitle="Hinweis" prompt="N: Person weist sich nicht zuverlässig aus, Rückfall A0Y bzw. C0Y (KS 45, Ziff. 4.1)." type="list">
      <formula1>=L_JN</formula1>
    </dataValidation>
    <dataValidation sqref="N6:N105" showDropDown="0" showInputMessage="0" showErrorMessage="1" allowBlank="1" errorTitle="Ungültige Eingabe" error="Format: Buchstabe, Ziffer 0 bis 9, Y oder N (z. B. C3N)." type="custom">
      <formula1>=OR(N6="",AND(LEN(N6)=3,ISNUMBER(FIND(LEFT(N6,1),"ABCDEGHLMNPQRSTUVWXYZ")),ISNUMBER(FIND(MID(N6,2,1),"0123456789")),OR(RIGHT(N6,1)="Y",RIGHT(N6,1)="N")))</formula1>
    </dataValidation>
    <dataValidation sqref="Q6:Q105" showDropDown="0" showInputMessage="0" showErrorMessage="1" allowBlank="1" errorTitle="Ungültige Eingabe" error="Format: Buchstabe, Ziffer 0 bis 9, Y oder N (z. B. C3N)." type="custom">
      <formula1>=OR(Q6="",AND(LEN(Q6)=3,ISNUMBER(FIND(LEFT(Q6,1),"ABCDEGHLMNPQRSTUVWXYZ")),ISNUMBER(FIND(MID(Q6,2,1),"0123456789")),OR(RIGHT(Q6,1)="Y",RIGHT(Q6,1)="N")))</formula1>
    </dataValidation>
  </dataValidations>
  <pageMargins left="0.75" right="0.75" top="1" bottom="1" header="0.5" footer="0.5"/>
  <pageSetup orientation="landscape" paperSize="9" fitToHeight="0" fitToWidth="1"/>
  <headerFooter>
    <oddHeader>&amp;L&amp;8 &amp;A&amp;R&amp;8 Seite &amp;P von &amp;N</oddHeader>
    <oddFooter>&amp;C&amp;"Arial"&amp;8 Vortrieb · vortrieb.ch · Stand Oktober 2026 · ersetzt keine Beratung im Einzelfall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32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8" customWidth="1" min="2" max="2"/>
    <col width="14" customWidth="1" min="3" max="3"/>
    <col width="14" customWidth="1" min="4" max="4"/>
    <col width="14" customWidth="1" min="5" max="5"/>
    <col width="18" customWidth="1" min="6" max="6"/>
    <col width="14" customWidth="1" min="7" max="7"/>
    <col width="26" customWidth="1" min="8" max="8"/>
    <col width="40" customWidth="1" min="9" max="9"/>
  </cols>
  <sheetData>
    <row r="1" ht="24" customHeight="1">
      <c r="A1" s="1" t="inlineStr">
        <is>
          <t>Importprotokoll Tarifdateien</t>
        </is>
      </c>
    </row>
    <row r="2">
      <c r="A2" s="2" t="inlineStr">
        <is>
          <t>Pro Kanton: Dateidatum laut ESTV-Seite, Download und Import. Dateiname nach Muster tarjjkt.zip (ESTV).</t>
        </is>
      </c>
    </row>
    <row r="4" ht="32" customHeight="1">
      <c r="A4" s="20" t="inlineStr">
        <is>
          <t>Kanton</t>
        </is>
      </c>
      <c r="B4" s="20" t="inlineStr">
        <is>
          <t>Dateiname (Formel)</t>
        </is>
      </c>
      <c r="C4" s="20" t="inlineStr">
        <is>
          <t>Datum Datei laut ESTV</t>
        </is>
      </c>
      <c r="D4" s="20" t="inlineStr">
        <is>
          <t>Heruntergeladen am</t>
        </is>
      </c>
      <c r="E4" s="20" t="inlineStr">
        <is>
          <t>Importiert am</t>
        </is>
      </c>
      <c r="F4" s="20" t="inlineStr">
        <is>
          <t>Importiert von</t>
        </is>
      </c>
      <c r="G4" s="20" t="inlineStr">
        <is>
          <t>Codes W bis Z auswählbar</t>
        </is>
      </c>
      <c r="H4" s="20" t="inlineStr">
        <is>
          <t>Kontrolle</t>
        </is>
      </c>
      <c r="I4" s="20" t="inlineStr">
        <is>
          <t>Bemerkung</t>
        </is>
      </c>
    </row>
    <row r="5">
      <c r="A5" s="12" t="inlineStr">
        <is>
          <t>ZH</t>
        </is>
      </c>
      <c r="B5" s="19">
        <f>IF(A5="","","tar"&amp;RIGHT(Steuerjahr,2)&amp;LOWER(A5)&amp;".zip")</f>
        <v/>
      </c>
      <c r="C5" s="14" t="n">
        <v>46366</v>
      </c>
      <c r="D5" s="14" t="n">
        <v>46395</v>
      </c>
      <c r="E5" s="14" t="n">
        <v>46395</v>
      </c>
      <c r="F5" s="12" t="inlineStr">
        <is>
          <t>Beispiel: Payroll</t>
        </is>
      </c>
      <c r="G5" s="12" t="inlineStr">
        <is>
          <t>nicht relevant</t>
        </is>
      </c>
      <c r="H5" s="16">
        <f>IF(A5="","",IF(E5="","offen",IF(AND(C5&lt;&gt;"",E5&lt;C5),"prüfen: Import vor Dateidatum",IF(AND(A5="TI",G5&lt;&gt;"J",Steuerjahr&gt;=2027),"prüfen: Codes W bis Z","ok"))))</f>
        <v/>
      </c>
      <c r="I5" s="12" t="inlineStr">
        <is>
          <t>Beispiel (angenommene Daten)</t>
        </is>
      </c>
    </row>
    <row r="6">
      <c r="A6" s="12" t="inlineStr">
        <is>
          <t>TI</t>
        </is>
      </c>
      <c r="B6" s="19">
        <f>IF(A6="","","tar"&amp;RIGHT(Steuerjahr,2)&amp;LOWER(A6)&amp;".zip")</f>
        <v/>
      </c>
      <c r="C6" s="14" t="n">
        <v>46360</v>
      </c>
      <c r="D6" s="14" t="n">
        <v>46395</v>
      </c>
      <c r="E6" s="14" t="n">
        <v>46395</v>
      </c>
      <c r="F6" s="12" t="inlineStr">
        <is>
          <t>Beispiel: Payroll</t>
        </is>
      </c>
      <c r="G6" s="12" t="inlineStr">
        <is>
          <t>J</t>
        </is>
      </c>
      <c r="H6" s="16">
        <f>IF(A6="","",IF(E6="","offen",IF(AND(C6&lt;&gt;"",E6&lt;C6),"prüfen: Import vor Dateidatum",IF(AND(A6="TI",G6&lt;&gt;"J",Steuerjahr&gt;=2027),"prüfen: Codes W bis Z","ok"))))</f>
        <v/>
      </c>
      <c r="I6" s="12" t="inlineStr">
        <is>
          <t>Beispiel (angenommene Daten)</t>
        </is>
      </c>
    </row>
    <row r="7">
      <c r="A7" s="12" t="n"/>
      <c r="B7" s="19">
        <f>IF(A7="","","tar"&amp;RIGHT(Steuerjahr,2)&amp;LOWER(A7)&amp;".zip")</f>
        <v/>
      </c>
      <c r="C7" s="14" t="n"/>
      <c r="D7" s="14" t="n"/>
      <c r="E7" s="14" t="n"/>
      <c r="F7" s="12" t="n"/>
      <c r="G7" s="12" t="n"/>
      <c r="H7" s="16">
        <f>IF(A7="","",IF(E7="","offen",IF(AND(C7&lt;&gt;"",E7&lt;C7),"prüfen: Import vor Dateidatum",IF(AND(A7="TI",G7&lt;&gt;"J",Steuerjahr&gt;=2027),"prüfen: Codes W bis Z","ok"))))</f>
        <v/>
      </c>
      <c r="I7" s="12" t="n"/>
    </row>
    <row r="8">
      <c r="A8" s="12" t="n"/>
      <c r="B8" s="19">
        <f>IF(A8="","","tar"&amp;RIGHT(Steuerjahr,2)&amp;LOWER(A8)&amp;".zip")</f>
        <v/>
      </c>
      <c r="C8" s="14" t="n"/>
      <c r="D8" s="14" t="n"/>
      <c r="E8" s="14" t="n"/>
      <c r="F8" s="12" t="n"/>
      <c r="G8" s="12" t="n"/>
      <c r="H8" s="16">
        <f>IF(A8="","",IF(E8="","offen",IF(AND(C8&lt;&gt;"",E8&lt;C8),"prüfen: Import vor Dateidatum",IF(AND(A8="TI",G8&lt;&gt;"J",Steuerjahr&gt;=2027),"prüfen: Codes W bis Z","ok"))))</f>
        <v/>
      </c>
      <c r="I8" s="12" t="n"/>
    </row>
    <row r="9">
      <c r="A9" s="12" t="n"/>
      <c r="B9" s="19">
        <f>IF(A9="","","tar"&amp;RIGHT(Steuerjahr,2)&amp;LOWER(A9)&amp;".zip")</f>
        <v/>
      </c>
      <c r="C9" s="14" t="n"/>
      <c r="D9" s="14" t="n"/>
      <c r="E9" s="14" t="n"/>
      <c r="F9" s="12" t="n"/>
      <c r="G9" s="12" t="n"/>
      <c r="H9" s="16">
        <f>IF(A9="","",IF(E9="","offen",IF(AND(C9&lt;&gt;"",E9&lt;C9),"prüfen: Import vor Dateidatum",IF(AND(A9="TI",G9&lt;&gt;"J",Steuerjahr&gt;=2027),"prüfen: Codes W bis Z","ok"))))</f>
        <v/>
      </c>
      <c r="I9" s="12" t="n"/>
    </row>
    <row r="10">
      <c r="A10" s="12" t="n"/>
      <c r="B10" s="19">
        <f>IF(A10="","","tar"&amp;RIGHT(Steuerjahr,2)&amp;LOWER(A10)&amp;".zip")</f>
        <v/>
      </c>
      <c r="C10" s="14" t="n"/>
      <c r="D10" s="14" t="n"/>
      <c r="E10" s="14" t="n"/>
      <c r="F10" s="12" t="n"/>
      <c r="G10" s="12" t="n"/>
      <c r="H10" s="16">
        <f>IF(A10="","",IF(E10="","offen",IF(AND(C10&lt;&gt;"",E10&lt;C10),"prüfen: Import vor Dateidatum",IF(AND(A10="TI",G10&lt;&gt;"J",Steuerjahr&gt;=2027),"prüfen: Codes W bis Z","ok"))))</f>
        <v/>
      </c>
      <c r="I10" s="12" t="n"/>
    </row>
    <row r="11">
      <c r="A11" s="12" t="n"/>
      <c r="B11" s="19">
        <f>IF(A11="","","tar"&amp;RIGHT(Steuerjahr,2)&amp;LOWER(A11)&amp;".zip")</f>
        <v/>
      </c>
      <c r="C11" s="14" t="n"/>
      <c r="D11" s="14" t="n"/>
      <c r="E11" s="14" t="n"/>
      <c r="F11" s="12" t="n"/>
      <c r="G11" s="12" t="n"/>
      <c r="H11" s="16">
        <f>IF(A11="","",IF(E11="","offen",IF(AND(C11&lt;&gt;"",E11&lt;C11),"prüfen: Import vor Dateidatum",IF(AND(A11="TI",G11&lt;&gt;"J",Steuerjahr&gt;=2027),"prüfen: Codes W bis Z","ok"))))</f>
        <v/>
      </c>
      <c r="I11" s="12" t="n"/>
    </row>
    <row r="12">
      <c r="A12" s="12" t="n"/>
      <c r="B12" s="19">
        <f>IF(A12="","","tar"&amp;RIGHT(Steuerjahr,2)&amp;LOWER(A12)&amp;".zip")</f>
        <v/>
      </c>
      <c r="C12" s="14" t="n"/>
      <c r="D12" s="14" t="n"/>
      <c r="E12" s="14" t="n"/>
      <c r="F12" s="12" t="n"/>
      <c r="G12" s="12" t="n"/>
      <c r="H12" s="16">
        <f>IF(A12="","",IF(E12="","offen",IF(AND(C12&lt;&gt;"",E12&lt;C12),"prüfen: Import vor Dateidatum",IF(AND(A12="TI",G12&lt;&gt;"J",Steuerjahr&gt;=2027),"prüfen: Codes W bis Z","ok"))))</f>
        <v/>
      </c>
      <c r="I12" s="12" t="n"/>
    </row>
    <row r="13">
      <c r="A13" s="12" t="n"/>
      <c r="B13" s="19">
        <f>IF(A13="","","tar"&amp;RIGHT(Steuerjahr,2)&amp;LOWER(A13)&amp;".zip")</f>
        <v/>
      </c>
      <c r="C13" s="14" t="n"/>
      <c r="D13" s="14" t="n"/>
      <c r="E13" s="14" t="n"/>
      <c r="F13" s="12" t="n"/>
      <c r="G13" s="12" t="n"/>
      <c r="H13" s="16">
        <f>IF(A13="","",IF(E13="","offen",IF(AND(C13&lt;&gt;"",E13&lt;C13),"prüfen: Import vor Dateidatum",IF(AND(A13="TI",G13&lt;&gt;"J",Steuerjahr&gt;=2027),"prüfen: Codes W bis Z","ok"))))</f>
        <v/>
      </c>
      <c r="I13" s="12" t="n"/>
    </row>
    <row r="14">
      <c r="A14" s="12" t="n"/>
      <c r="B14" s="19">
        <f>IF(A14="","","tar"&amp;RIGHT(Steuerjahr,2)&amp;LOWER(A14)&amp;".zip")</f>
        <v/>
      </c>
      <c r="C14" s="14" t="n"/>
      <c r="D14" s="14" t="n"/>
      <c r="E14" s="14" t="n"/>
      <c r="F14" s="12" t="n"/>
      <c r="G14" s="12" t="n"/>
      <c r="H14" s="16">
        <f>IF(A14="","",IF(E14="","offen",IF(AND(C14&lt;&gt;"",E14&lt;C14),"prüfen: Import vor Dateidatum",IF(AND(A14="TI",G14&lt;&gt;"J",Steuerjahr&gt;=2027),"prüfen: Codes W bis Z","ok"))))</f>
        <v/>
      </c>
      <c r="I14" s="12" t="n"/>
    </row>
    <row r="15">
      <c r="A15" s="12" t="n"/>
      <c r="B15" s="19">
        <f>IF(A15="","","tar"&amp;RIGHT(Steuerjahr,2)&amp;LOWER(A15)&amp;".zip")</f>
        <v/>
      </c>
      <c r="C15" s="14" t="n"/>
      <c r="D15" s="14" t="n"/>
      <c r="E15" s="14" t="n"/>
      <c r="F15" s="12" t="n"/>
      <c r="G15" s="12" t="n"/>
      <c r="H15" s="16">
        <f>IF(A15="","",IF(E15="","offen",IF(AND(C15&lt;&gt;"",E15&lt;C15),"prüfen: Import vor Dateidatum",IF(AND(A15="TI",G15&lt;&gt;"J",Steuerjahr&gt;=2027),"prüfen: Codes W bis Z","ok"))))</f>
        <v/>
      </c>
      <c r="I15" s="12" t="n"/>
    </row>
    <row r="16">
      <c r="A16" s="12" t="n"/>
      <c r="B16" s="19">
        <f>IF(A16="","","tar"&amp;RIGHT(Steuerjahr,2)&amp;LOWER(A16)&amp;".zip")</f>
        <v/>
      </c>
      <c r="C16" s="14" t="n"/>
      <c r="D16" s="14" t="n"/>
      <c r="E16" s="14" t="n"/>
      <c r="F16" s="12" t="n"/>
      <c r="G16" s="12" t="n"/>
      <c r="H16" s="16">
        <f>IF(A16="","",IF(E16="","offen",IF(AND(C16&lt;&gt;"",E16&lt;C16),"prüfen: Import vor Dateidatum",IF(AND(A16="TI",G16&lt;&gt;"J",Steuerjahr&gt;=2027),"prüfen: Codes W bis Z","ok"))))</f>
        <v/>
      </c>
      <c r="I16" s="12" t="n"/>
    </row>
    <row r="17">
      <c r="A17" s="12" t="n"/>
      <c r="B17" s="19">
        <f>IF(A17="","","tar"&amp;RIGHT(Steuerjahr,2)&amp;LOWER(A17)&amp;".zip")</f>
        <v/>
      </c>
      <c r="C17" s="14" t="n"/>
      <c r="D17" s="14" t="n"/>
      <c r="E17" s="14" t="n"/>
      <c r="F17" s="12" t="n"/>
      <c r="G17" s="12" t="n"/>
      <c r="H17" s="16">
        <f>IF(A17="","",IF(E17="","offen",IF(AND(C17&lt;&gt;"",E17&lt;C17),"prüfen: Import vor Dateidatum",IF(AND(A17="TI",G17&lt;&gt;"J",Steuerjahr&gt;=2027),"prüfen: Codes W bis Z","ok"))))</f>
        <v/>
      </c>
      <c r="I17" s="12" t="n"/>
    </row>
    <row r="18">
      <c r="A18" s="12" t="n"/>
      <c r="B18" s="19">
        <f>IF(A18="","","tar"&amp;RIGHT(Steuerjahr,2)&amp;LOWER(A18)&amp;".zip")</f>
        <v/>
      </c>
      <c r="C18" s="14" t="n"/>
      <c r="D18" s="14" t="n"/>
      <c r="E18" s="14" t="n"/>
      <c r="F18" s="12" t="n"/>
      <c r="G18" s="12" t="n"/>
      <c r="H18" s="16">
        <f>IF(A18="","",IF(E18="","offen",IF(AND(C18&lt;&gt;"",E18&lt;C18),"prüfen: Import vor Dateidatum",IF(AND(A18="TI",G18&lt;&gt;"J",Steuerjahr&gt;=2027),"prüfen: Codes W bis Z","ok"))))</f>
        <v/>
      </c>
      <c r="I18" s="12" t="n"/>
    </row>
    <row r="19">
      <c r="A19" s="12" t="n"/>
      <c r="B19" s="19">
        <f>IF(A19="","","tar"&amp;RIGHT(Steuerjahr,2)&amp;LOWER(A19)&amp;".zip")</f>
        <v/>
      </c>
      <c r="C19" s="14" t="n"/>
      <c r="D19" s="14" t="n"/>
      <c r="E19" s="14" t="n"/>
      <c r="F19" s="12" t="n"/>
      <c r="G19" s="12" t="n"/>
      <c r="H19" s="16">
        <f>IF(A19="","",IF(E19="","offen",IF(AND(C19&lt;&gt;"",E19&lt;C19),"prüfen: Import vor Dateidatum",IF(AND(A19="TI",G19&lt;&gt;"J",Steuerjahr&gt;=2027),"prüfen: Codes W bis Z","ok"))))</f>
        <v/>
      </c>
      <c r="I19" s="12" t="n"/>
    </row>
    <row r="20">
      <c r="A20" s="12" t="n"/>
      <c r="B20" s="19">
        <f>IF(A20="","","tar"&amp;RIGHT(Steuerjahr,2)&amp;LOWER(A20)&amp;".zip")</f>
        <v/>
      </c>
      <c r="C20" s="14" t="n"/>
      <c r="D20" s="14" t="n"/>
      <c r="E20" s="14" t="n"/>
      <c r="F20" s="12" t="n"/>
      <c r="G20" s="12" t="n"/>
      <c r="H20" s="16">
        <f>IF(A20="","",IF(E20="","offen",IF(AND(C20&lt;&gt;"",E20&lt;C20),"prüfen: Import vor Dateidatum",IF(AND(A20="TI",G20&lt;&gt;"J",Steuerjahr&gt;=2027),"prüfen: Codes W bis Z","ok"))))</f>
        <v/>
      </c>
      <c r="I20" s="12" t="n"/>
    </row>
    <row r="21">
      <c r="A21" s="12" t="n"/>
      <c r="B21" s="19">
        <f>IF(A21="","","tar"&amp;RIGHT(Steuerjahr,2)&amp;LOWER(A21)&amp;".zip")</f>
        <v/>
      </c>
      <c r="C21" s="14" t="n"/>
      <c r="D21" s="14" t="n"/>
      <c r="E21" s="14" t="n"/>
      <c r="F21" s="12" t="n"/>
      <c r="G21" s="12" t="n"/>
      <c r="H21" s="16">
        <f>IF(A21="","",IF(E21="","offen",IF(AND(C21&lt;&gt;"",E21&lt;C21),"prüfen: Import vor Dateidatum",IF(AND(A21="TI",G21&lt;&gt;"J",Steuerjahr&gt;=2027),"prüfen: Codes W bis Z","ok"))))</f>
        <v/>
      </c>
      <c r="I21" s="12" t="n"/>
    </row>
    <row r="22">
      <c r="A22" s="12" t="n"/>
      <c r="B22" s="19">
        <f>IF(A22="","","tar"&amp;RIGHT(Steuerjahr,2)&amp;LOWER(A22)&amp;".zip")</f>
        <v/>
      </c>
      <c r="C22" s="14" t="n"/>
      <c r="D22" s="14" t="n"/>
      <c r="E22" s="14" t="n"/>
      <c r="F22" s="12" t="n"/>
      <c r="G22" s="12" t="n"/>
      <c r="H22" s="16">
        <f>IF(A22="","",IF(E22="","offen",IF(AND(C22&lt;&gt;"",E22&lt;C22),"prüfen: Import vor Dateidatum",IF(AND(A22="TI",G22&lt;&gt;"J",Steuerjahr&gt;=2027),"prüfen: Codes W bis Z","ok"))))</f>
        <v/>
      </c>
      <c r="I22" s="12" t="n"/>
    </row>
    <row r="23">
      <c r="A23" s="12" t="n"/>
      <c r="B23" s="19">
        <f>IF(A23="","","tar"&amp;RIGHT(Steuerjahr,2)&amp;LOWER(A23)&amp;".zip")</f>
        <v/>
      </c>
      <c r="C23" s="14" t="n"/>
      <c r="D23" s="14" t="n"/>
      <c r="E23" s="14" t="n"/>
      <c r="F23" s="12" t="n"/>
      <c r="G23" s="12" t="n"/>
      <c r="H23" s="16">
        <f>IF(A23="","",IF(E23="","offen",IF(AND(C23&lt;&gt;"",E23&lt;C23),"prüfen: Import vor Dateidatum",IF(AND(A23="TI",G23&lt;&gt;"J",Steuerjahr&gt;=2027),"prüfen: Codes W bis Z","ok"))))</f>
        <v/>
      </c>
      <c r="I23" s="12" t="n"/>
    </row>
    <row r="24">
      <c r="A24" s="12" t="n"/>
      <c r="B24" s="19">
        <f>IF(A24="","","tar"&amp;RIGHT(Steuerjahr,2)&amp;LOWER(A24)&amp;".zip")</f>
        <v/>
      </c>
      <c r="C24" s="14" t="n"/>
      <c r="D24" s="14" t="n"/>
      <c r="E24" s="14" t="n"/>
      <c r="F24" s="12" t="n"/>
      <c r="G24" s="12" t="n"/>
      <c r="H24" s="16">
        <f>IF(A24="","",IF(E24="","offen",IF(AND(C24&lt;&gt;"",E24&lt;C24),"prüfen: Import vor Dateidatum",IF(AND(A24="TI",G24&lt;&gt;"J",Steuerjahr&gt;=2027),"prüfen: Codes W bis Z","ok"))))</f>
        <v/>
      </c>
      <c r="I24" s="12" t="n"/>
    </row>
    <row r="25">
      <c r="A25" s="12" t="n"/>
      <c r="B25" s="19">
        <f>IF(A25="","","tar"&amp;RIGHT(Steuerjahr,2)&amp;LOWER(A25)&amp;".zip")</f>
        <v/>
      </c>
      <c r="C25" s="14" t="n"/>
      <c r="D25" s="14" t="n"/>
      <c r="E25" s="14" t="n"/>
      <c r="F25" s="12" t="n"/>
      <c r="G25" s="12" t="n"/>
      <c r="H25" s="16">
        <f>IF(A25="","",IF(E25="","offen",IF(AND(C25&lt;&gt;"",E25&lt;C25),"prüfen: Import vor Dateidatum",IF(AND(A25="TI",G25&lt;&gt;"J",Steuerjahr&gt;=2027),"prüfen: Codes W bis Z","ok"))))</f>
        <v/>
      </c>
      <c r="I25" s="12" t="n"/>
    </row>
    <row r="26">
      <c r="A26" s="12" t="n"/>
      <c r="B26" s="19">
        <f>IF(A26="","","tar"&amp;RIGHT(Steuerjahr,2)&amp;LOWER(A26)&amp;".zip")</f>
        <v/>
      </c>
      <c r="C26" s="14" t="n"/>
      <c r="D26" s="14" t="n"/>
      <c r="E26" s="14" t="n"/>
      <c r="F26" s="12" t="n"/>
      <c r="G26" s="12" t="n"/>
      <c r="H26" s="16">
        <f>IF(A26="","",IF(E26="","offen",IF(AND(C26&lt;&gt;"",E26&lt;C26),"prüfen: Import vor Dateidatum",IF(AND(A26="TI",G26&lt;&gt;"J",Steuerjahr&gt;=2027),"prüfen: Codes W bis Z","ok"))))</f>
        <v/>
      </c>
      <c r="I26" s="12" t="n"/>
    </row>
    <row r="27">
      <c r="A27" s="12" t="n"/>
      <c r="B27" s="19">
        <f>IF(A27="","","tar"&amp;RIGHT(Steuerjahr,2)&amp;LOWER(A27)&amp;".zip")</f>
        <v/>
      </c>
      <c r="C27" s="14" t="n"/>
      <c r="D27" s="14" t="n"/>
      <c r="E27" s="14" t="n"/>
      <c r="F27" s="12" t="n"/>
      <c r="G27" s="12" t="n"/>
      <c r="H27" s="16">
        <f>IF(A27="","",IF(E27="","offen",IF(AND(C27&lt;&gt;"",E27&lt;C27),"prüfen: Import vor Dateidatum",IF(AND(A27="TI",G27&lt;&gt;"J",Steuerjahr&gt;=2027),"prüfen: Codes W bis Z","ok"))))</f>
        <v/>
      </c>
      <c r="I27" s="12" t="n"/>
    </row>
    <row r="28">
      <c r="A28" s="12" t="n"/>
      <c r="B28" s="19">
        <f>IF(A28="","","tar"&amp;RIGHT(Steuerjahr,2)&amp;LOWER(A28)&amp;".zip")</f>
        <v/>
      </c>
      <c r="C28" s="14" t="n"/>
      <c r="D28" s="14" t="n"/>
      <c r="E28" s="14" t="n"/>
      <c r="F28" s="12" t="n"/>
      <c r="G28" s="12" t="n"/>
      <c r="H28" s="16">
        <f>IF(A28="","",IF(E28="","offen",IF(AND(C28&lt;&gt;"",E28&lt;C28),"prüfen: Import vor Dateidatum",IF(AND(A28="TI",G28&lt;&gt;"J",Steuerjahr&gt;=2027),"prüfen: Codes W bis Z","ok"))))</f>
        <v/>
      </c>
      <c r="I28" s="12" t="n"/>
    </row>
    <row r="29">
      <c r="A29" s="12" t="n"/>
      <c r="B29" s="19">
        <f>IF(A29="","","tar"&amp;RIGHT(Steuerjahr,2)&amp;LOWER(A29)&amp;".zip")</f>
        <v/>
      </c>
      <c r="C29" s="14" t="n"/>
      <c r="D29" s="14" t="n"/>
      <c r="E29" s="14" t="n"/>
      <c r="F29" s="12" t="n"/>
      <c r="G29" s="12" t="n"/>
      <c r="H29" s="16">
        <f>IF(A29="","",IF(E29="","offen",IF(AND(C29&lt;&gt;"",E29&lt;C29),"prüfen: Import vor Dateidatum",IF(AND(A29="TI",G29&lt;&gt;"J",Steuerjahr&gt;=2027),"prüfen: Codes W bis Z","ok"))))</f>
        <v/>
      </c>
      <c r="I29" s="12" t="n"/>
    </row>
    <row r="30">
      <c r="A30" s="12" t="n"/>
      <c r="B30" s="19">
        <f>IF(A30="","","tar"&amp;RIGHT(Steuerjahr,2)&amp;LOWER(A30)&amp;".zip")</f>
        <v/>
      </c>
      <c r="C30" s="14" t="n"/>
      <c r="D30" s="14" t="n"/>
      <c r="E30" s="14" t="n"/>
      <c r="F30" s="12" t="n"/>
      <c r="G30" s="12" t="n"/>
      <c r="H30" s="16">
        <f>IF(A30="","",IF(E30="","offen",IF(AND(C30&lt;&gt;"",E30&lt;C30),"prüfen: Import vor Dateidatum",IF(AND(A30="TI",G30&lt;&gt;"J",Steuerjahr&gt;=2027),"prüfen: Codes W bis Z","ok"))))</f>
        <v/>
      </c>
      <c r="I30" s="12" t="n"/>
    </row>
    <row r="32">
      <c r="A32" s="10" t="inlineStr">
        <is>
          <t>Hinweis: Die Dateien 2026 erschienen zwischen 3.12.2025 und 8.1.2026; Gesamtdatei und AG wurden am 04.03.2026 neu publiziert (ESTV).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conditionalFormatting sqref="H5:H30">
    <cfRule type="expression" priority="1" dxfId="0">
      <formula>LEFT(H5,6)="prüfen"</formula>
    </cfRule>
  </conditionalFormatting>
  <dataValidations count="2">
    <dataValidation sqref="A5:A30" showDropDown="0" showInputMessage="0" showErrorMessage="1" allowBlank="1" errorTitle="Ungültige Eingabe" error="Bitte einen Wert aus der Liste wählen." type="list">
      <formula1>=L_Kanton</formula1>
    </dataValidation>
    <dataValidation sqref="G5:G30" showDropDown="0" showInputMessage="1" showErrorMessage="1" allowBlank="1" errorTitle="Ungültige Eingabe" error="Bitte einen Wert aus der Liste wählen." promptTitle="Hinweis" prompt="Nur Kanton TI ab 1.1.2027 relevant." type="list">
      <formula1>=L_WZ</formula1>
    </dataValidation>
  </dataValidations>
  <pageMargins left="0.75" right="0.75" top="1" bottom="1" header="0.5" footer="0.5"/>
  <pageSetup orientation="landscape" paperSize="9" fitToHeight="0" fitToWidth="1"/>
  <headerFooter>
    <oddHeader>&amp;L&amp;8 &amp;A&amp;R&amp;8 Seite &amp;P von &amp;N</oddHeader>
    <oddFooter>&amp;C&amp;"Arial"&amp;8 Vortrieb · vortrieb.ch · Stand Oktober 2026 · ersetzt keine Beratung im Einzelfall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M10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8" customWidth="1" min="3" max="3"/>
    <col width="10" customWidth="1" min="4" max="4"/>
    <col width="14" customWidth="1" min="5" max="5"/>
    <col width="14" customWidth="1" min="6" max="6"/>
    <col width="11" customWidth="1" min="7" max="7"/>
    <col width="13" customWidth="1" min="8" max="8"/>
    <col width="12" customWidth="1" min="9" max="9"/>
    <col width="12" customWidth="1" min="10" max="10"/>
    <col width="34" customWidth="1" min="11" max="11"/>
    <col width="40" customWidth="1" min="12" max="12"/>
    <col width="8" customWidth="1" min="13" max="13"/>
  </cols>
  <sheetData>
    <row r="1" ht="24" customHeight="1">
      <c r="A1" s="1" t="inlineStr">
        <is>
          <t>Testlohnlauf</t>
        </is>
      </c>
    </row>
    <row r="2">
      <c r="A2" s="2" t="inlineStr">
        <is>
          <t>Personen aus Blatt Mitarbeitende. Quellensteuer laut Software und Satz laut lesbarem Kantonstarif eintragen.</t>
        </is>
      </c>
    </row>
    <row r="3">
      <c r="L3" s="6" t="inlineStr">
        <is>
          <t>Zusammenfassung</t>
        </is>
      </c>
    </row>
    <row r="4">
      <c r="L4" s="8" t="inlineStr">
        <is>
          <t>Personen in der Prüfliste</t>
        </is>
      </c>
      <c r="M4" s="24">
        <f>COUNTA(Mitarbeitende!C6:C105)</f>
        <v/>
      </c>
    </row>
    <row r="5">
      <c r="L5" s="8" t="inlineStr">
        <is>
          <t>Abgleich «prüfen»</t>
        </is>
      </c>
      <c r="M5" s="24">
        <f>COUNTIF(Mitarbeitende!R6:R105,"prüfen*")</f>
        <v/>
      </c>
    </row>
    <row r="6">
      <c r="L6" s="8" t="inlineStr">
        <is>
          <t>Abgleich «offen» (Code in Software fehlt)</t>
        </is>
      </c>
      <c r="M6" s="24">
        <f>COUNTIF(Mitarbeitende!R6:R105,"offen")</f>
        <v/>
      </c>
    </row>
    <row r="7" ht="32" customHeight="1">
      <c r="A7" s="20" t="inlineStr">
        <is>
          <t>Nr.</t>
        </is>
      </c>
      <c r="B7" s="20" t="inlineStr">
        <is>
          <t>Name</t>
        </is>
      </c>
      <c r="C7" s="20" t="inlineStr">
        <is>
          <t>Kanton</t>
        </is>
      </c>
      <c r="D7" s="20" t="inlineStr">
        <is>
          <t>Tarifcode Software</t>
        </is>
      </c>
      <c r="E7" s="20" t="inlineStr">
        <is>
          <t>Bruttolohn Testlauf CHF</t>
        </is>
      </c>
      <c r="F7" s="20" t="inlineStr">
        <is>
          <t>Quellensteuer laut Software CHF</t>
        </is>
      </c>
      <c r="G7" s="20" t="inlineStr">
        <is>
          <t>Satz laut lesbarem Tarif</t>
        </is>
      </c>
      <c r="H7" s="20" t="inlineStr">
        <is>
          <t>Kontrollbetrag CHF</t>
        </is>
      </c>
      <c r="I7" s="20" t="inlineStr">
        <is>
          <t>Differenz CHF</t>
        </is>
      </c>
      <c r="J7" s="20" t="inlineStr">
        <is>
          <t>Ergebnis</t>
        </is>
      </c>
      <c r="K7" s="20" t="inlineStr">
        <is>
          <t>Bemerkung</t>
        </is>
      </c>
      <c r="L7" s="8" t="inlineStr">
        <is>
          <t>Rückfallcodes A0Y oder C0Y in der Software</t>
        </is>
      </c>
      <c r="M7" s="24">
        <f>COUNTIF(Mitarbeitende!Q6:Q105,"A0Y")+COUNTIF(Mitarbeitende!Q6:Q105,"C0Y")</f>
        <v/>
      </c>
    </row>
    <row r="8">
      <c r="A8" s="19">
        <f>IF(Mitarbeitende!A6="","",Mitarbeitende!A6)</f>
        <v/>
      </c>
      <c r="B8" s="19">
        <f>IF(Mitarbeitende!B6="","",Mitarbeitende!B6)</f>
        <v/>
      </c>
      <c r="C8" s="19">
        <f>IF(Mitarbeitende!C6="","",Mitarbeitende!C6)</f>
        <v/>
      </c>
      <c r="D8" s="19">
        <f>IF(Mitarbeitende!Q6="","",Mitarbeitende!Q6)</f>
        <v/>
      </c>
      <c r="E8" s="15" t="n">
        <v>7200</v>
      </c>
      <c r="F8" s="15" t="n">
        <v>790.5599999999999</v>
      </c>
      <c r="G8" s="21" t="n">
        <v>0.1098</v>
      </c>
      <c r="H8" s="25">
        <f>IF(OR(E8="",G8=""),"",ROUND(E8*G8,2))</f>
        <v/>
      </c>
      <c r="I8" s="25">
        <f>IF(OR(F8="",H8=""),"",F8-H8)</f>
        <v/>
      </c>
      <c r="J8" s="16">
        <f>IF(I8="","",IF(ABS(I8)&lt;=Toleranz,"ok","prüfen"))</f>
        <v/>
      </c>
      <c r="K8" s="12" t="inlineStr">
        <is>
          <t>Beispiel, fiktive Werte</t>
        </is>
      </c>
      <c r="L8" s="8" t="inlineStr">
        <is>
          <t>Testlauf: Differenzen ausserhalb Toleranz</t>
        </is>
      </c>
      <c r="M8" s="24">
        <f>COUNTIF(J8:J107,"prüfen")</f>
        <v/>
      </c>
    </row>
    <row r="9">
      <c r="A9" s="19">
        <f>IF(Mitarbeitende!A7="","",Mitarbeitende!A7)</f>
        <v/>
      </c>
      <c r="B9" s="19">
        <f>IF(Mitarbeitende!B7="","",Mitarbeitende!B7)</f>
        <v/>
      </c>
      <c r="C9" s="19">
        <f>IF(Mitarbeitende!C7="","",Mitarbeitende!C7)</f>
        <v/>
      </c>
      <c r="D9" s="19">
        <f>IF(Mitarbeitende!Q7="","",Mitarbeitende!Q7)</f>
        <v/>
      </c>
      <c r="E9" s="15" t="n">
        <v>5400</v>
      </c>
      <c r="F9" s="15" t="n">
        <v>351</v>
      </c>
      <c r="G9" s="21" t="n">
        <v>0.0612</v>
      </c>
      <c r="H9" s="25">
        <f>IF(OR(E9="",G9=""),"",ROUND(E9*G9,2))</f>
        <v/>
      </c>
      <c r="I9" s="25">
        <f>IF(OR(F9="",H9=""),"",F9-H9)</f>
        <v/>
      </c>
      <c r="J9" s="16">
        <f>IF(I9="","",IF(ABS(I9)&lt;=Toleranz,"ok","prüfen"))</f>
        <v/>
      </c>
      <c r="K9" s="12" t="inlineStr">
        <is>
          <t>Beispiel: Satz A0N statt A0Y</t>
        </is>
      </c>
    </row>
    <row r="10">
      <c r="A10" s="19">
        <f>IF(Mitarbeitende!A8="","",Mitarbeitende!A8)</f>
        <v/>
      </c>
      <c r="B10" s="19">
        <f>IF(Mitarbeitende!B8="","",Mitarbeitende!B8)</f>
        <v/>
      </c>
      <c r="C10" s="19">
        <f>IF(Mitarbeitende!C8="","",Mitarbeitende!C8)</f>
        <v/>
      </c>
      <c r="D10" s="19">
        <f>IF(Mitarbeitende!Q8="","",Mitarbeitende!Q8)</f>
        <v/>
      </c>
      <c r="E10" s="15" t="n"/>
      <c r="F10" s="15" t="n"/>
      <c r="G10" s="21" t="n"/>
      <c r="H10" s="25">
        <f>IF(OR(E10="",G10=""),"",ROUND(E10*G10,2))</f>
        <v/>
      </c>
      <c r="I10" s="25">
        <f>IF(OR(F10="",H10=""),"",F10-H10)</f>
        <v/>
      </c>
      <c r="J10" s="16">
        <f>IF(I10="","",IF(ABS(I10)&lt;=Toleranz,"ok","prüfen"))</f>
        <v/>
      </c>
      <c r="K10" s="12" t="n"/>
    </row>
    <row r="11">
      <c r="A11" s="19">
        <f>IF(Mitarbeitende!A9="","",Mitarbeitende!A9)</f>
        <v/>
      </c>
      <c r="B11" s="19">
        <f>IF(Mitarbeitende!B9="","",Mitarbeitende!B9)</f>
        <v/>
      </c>
      <c r="C11" s="19">
        <f>IF(Mitarbeitende!C9="","",Mitarbeitende!C9)</f>
        <v/>
      </c>
      <c r="D11" s="19">
        <f>IF(Mitarbeitende!Q9="","",Mitarbeitende!Q9)</f>
        <v/>
      </c>
      <c r="E11" s="15" t="n"/>
      <c r="F11" s="15" t="n"/>
      <c r="G11" s="21" t="n"/>
      <c r="H11" s="25">
        <f>IF(OR(E11="",G11=""),"",ROUND(E11*G11,2))</f>
        <v/>
      </c>
      <c r="I11" s="25">
        <f>IF(OR(F11="",H11=""),"",F11-H11)</f>
        <v/>
      </c>
      <c r="J11" s="16">
        <f>IF(I11="","",IF(ABS(I11)&lt;=Toleranz,"ok","prüfen"))</f>
        <v/>
      </c>
      <c r="K11" s="12" t="n"/>
    </row>
    <row r="12">
      <c r="A12" s="19">
        <f>IF(Mitarbeitende!A10="","",Mitarbeitende!A10)</f>
        <v/>
      </c>
      <c r="B12" s="19">
        <f>IF(Mitarbeitende!B10="","",Mitarbeitende!B10)</f>
        <v/>
      </c>
      <c r="C12" s="19">
        <f>IF(Mitarbeitende!C10="","",Mitarbeitende!C10)</f>
        <v/>
      </c>
      <c r="D12" s="19">
        <f>IF(Mitarbeitende!Q10="","",Mitarbeitende!Q10)</f>
        <v/>
      </c>
      <c r="E12" s="15" t="n"/>
      <c r="F12" s="15" t="n"/>
      <c r="G12" s="21" t="n"/>
      <c r="H12" s="25">
        <f>IF(OR(E12="",G12=""),"",ROUND(E12*G12,2))</f>
        <v/>
      </c>
      <c r="I12" s="25">
        <f>IF(OR(F12="",H12=""),"",F12-H12)</f>
        <v/>
      </c>
      <c r="J12" s="16">
        <f>IF(I12="","",IF(ABS(I12)&lt;=Toleranz,"ok","prüfen"))</f>
        <v/>
      </c>
      <c r="K12" s="12" t="n"/>
    </row>
    <row r="13">
      <c r="A13" s="19">
        <f>IF(Mitarbeitende!A11="","",Mitarbeitende!A11)</f>
        <v/>
      </c>
      <c r="B13" s="19">
        <f>IF(Mitarbeitende!B11="","",Mitarbeitende!B11)</f>
        <v/>
      </c>
      <c r="C13" s="19">
        <f>IF(Mitarbeitende!C11="","",Mitarbeitende!C11)</f>
        <v/>
      </c>
      <c r="D13" s="19">
        <f>IF(Mitarbeitende!Q11="","",Mitarbeitende!Q11)</f>
        <v/>
      </c>
      <c r="E13" s="15" t="n"/>
      <c r="F13" s="15" t="n"/>
      <c r="G13" s="21" t="n"/>
      <c r="H13" s="25">
        <f>IF(OR(E13="",G13=""),"",ROUND(E13*G13,2))</f>
        <v/>
      </c>
      <c r="I13" s="25">
        <f>IF(OR(F13="",H13=""),"",F13-H13)</f>
        <v/>
      </c>
      <c r="J13" s="16">
        <f>IF(I13="","",IF(ABS(I13)&lt;=Toleranz,"ok","prüfen"))</f>
        <v/>
      </c>
      <c r="K13" s="12" t="n"/>
    </row>
    <row r="14">
      <c r="A14" s="19">
        <f>IF(Mitarbeitende!A12="","",Mitarbeitende!A12)</f>
        <v/>
      </c>
      <c r="B14" s="19">
        <f>IF(Mitarbeitende!B12="","",Mitarbeitende!B12)</f>
        <v/>
      </c>
      <c r="C14" s="19">
        <f>IF(Mitarbeitende!C12="","",Mitarbeitende!C12)</f>
        <v/>
      </c>
      <c r="D14" s="19">
        <f>IF(Mitarbeitende!Q12="","",Mitarbeitende!Q12)</f>
        <v/>
      </c>
      <c r="E14" s="15" t="n"/>
      <c r="F14" s="15" t="n"/>
      <c r="G14" s="21" t="n"/>
      <c r="H14" s="25">
        <f>IF(OR(E14="",G14=""),"",ROUND(E14*G14,2))</f>
        <v/>
      </c>
      <c r="I14" s="25">
        <f>IF(OR(F14="",H14=""),"",F14-H14)</f>
        <v/>
      </c>
      <c r="J14" s="16">
        <f>IF(I14="","",IF(ABS(I14)&lt;=Toleranz,"ok","prüfen"))</f>
        <v/>
      </c>
      <c r="K14" s="12" t="n"/>
    </row>
    <row r="15">
      <c r="A15" s="19">
        <f>IF(Mitarbeitende!A13="","",Mitarbeitende!A13)</f>
        <v/>
      </c>
      <c r="B15" s="19">
        <f>IF(Mitarbeitende!B13="","",Mitarbeitende!B13)</f>
        <v/>
      </c>
      <c r="C15" s="19">
        <f>IF(Mitarbeitende!C13="","",Mitarbeitende!C13)</f>
        <v/>
      </c>
      <c r="D15" s="19">
        <f>IF(Mitarbeitende!Q13="","",Mitarbeitende!Q13)</f>
        <v/>
      </c>
      <c r="E15" s="15" t="n"/>
      <c r="F15" s="15" t="n"/>
      <c r="G15" s="21" t="n"/>
      <c r="H15" s="25">
        <f>IF(OR(E15="",G15=""),"",ROUND(E15*G15,2))</f>
        <v/>
      </c>
      <c r="I15" s="25">
        <f>IF(OR(F15="",H15=""),"",F15-H15)</f>
        <v/>
      </c>
      <c r="J15" s="16">
        <f>IF(I15="","",IF(ABS(I15)&lt;=Toleranz,"ok","prüfen"))</f>
        <v/>
      </c>
      <c r="K15" s="12" t="n"/>
    </row>
    <row r="16">
      <c r="A16" s="19">
        <f>IF(Mitarbeitende!A14="","",Mitarbeitende!A14)</f>
        <v/>
      </c>
      <c r="B16" s="19">
        <f>IF(Mitarbeitende!B14="","",Mitarbeitende!B14)</f>
        <v/>
      </c>
      <c r="C16" s="19">
        <f>IF(Mitarbeitende!C14="","",Mitarbeitende!C14)</f>
        <v/>
      </c>
      <c r="D16" s="19">
        <f>IF(Mitarbeitende!Q14="","",Mitarbeitende!Q14)</f>
        <v/>
      </c>
      <c r="E16" s="15" t="n"/>
      <c r="F16" s="15" t="n"/>
      <c r="G16" s="21" t="n"/>
      <c r="H16" s="25">
        <f>IF(OR(E16="",G16=""),"",ROUND(E16*G16,2))</f>
        <v/>
      </c>
      <c r="I16" s="25">
        <f>IF(OR(F16="",H16=""),"",F16-H16)</f>
        <v/>
      </c>
      <c r="J16" s="16">
        <f>IF(I16="","",IF(ABS(I16)&lt;=Toleranz,"ok","prüfen"))</f>
        <v/>
      </c>
      <c r="K16" s="12" t="n"/>
    </row>
    <row r="17">
      <c r="A17" s="19">
        <f>IF(Mitarbeitende!A15="","",Mitarbeitende!A15)</f>
        <v/>
      </c>
      <c r="B17" s="19">
        <f>IF(Mitarbeitende!B15="","",Mitarbeitende!B15)</f>
        <v/>
      </c>
      <c r="C17" s="19">
        <f>IF(Mitarbeitende!C15="","",Mitarbeitende!C15)</f>
        <v/>
      </c>
      <c r="D17" s="19">
        <f>IF(Mitarbeitende!Q15="","",Mitarbeitende!Q15)</f>
        <v/>
      </c>
      <c r="E17" s="15" t="n"/>
      <c r="F17" s="15" t="n"/>
      <c r="G17" s="21" t="n"/>
      <c r="H17" s="25">
        <f>IF(OR(E17="",G17=""),"",ROUND(E17*G17,2))</f>
        <v/>
      </c>
      <c r="I17" s="25">
        <f>IF(OR(F17="",H17=""),"",F17-H17)</f>
        <v/>
      </c>
      <c r="J17" s="16">
        <f>IF(I17="","",IF(ABS(I17)&lt;=Toleranz,"ok","prüfen"))</f>
        <v/>
      </c>
      <c r="K17" s="12" t="n"/>
    </row>
    <row r="18">
      <c r="A18" s="19">
        <f>IF(Mitarbeitende!A16="","",Mitarbeitende!A16)</f>
        <v/>
      </c>
      <c r="B18" s="19">
        <f>IF(Mitarbeitende!B16="","",Mitarbeitende!B16)</f>
        <v/>
      </c>
      <c r="C18" s="19">
        <f>IF(Mitarbeitende!C16="","",Mitarbeitende!C16)</f>
        <v/>
      </c>
      <c r="D18" s="19">
        <f>IF(Mitarbeitende!Q16="","",Mitarbeitende!Q16)</f>
        <v/>
      </c>
      <c r="E18" s="15" t="n"/>
      <c r="F18" s="15" t="n"/>
      <c r="G18" s="21" t="n"/>
      <c r="H18" s="25">
        <f>IF(OR(E18="",G18=""),"",ROUND(E18*G18,2))</f>
        <v/>
      </c>
      <c r="I18" s="25">
        <f>IF(OR(F18="",H18=""),"",F18-H18)</f>
        <v/>
      </c>
      <c r="J18" s="16">
        <f>IF(I18="","",IF(ABS(I18)&lt;=Toleranz,"ok","prüfen"))</f>
        <v/>
      </c>
      <c r="K18" s="12" t="n"/>
    </row>
    <row r="19">
      <c r="A19" s="19">
        <f>IF(Mitarbeitende!A17="","",Mitarbeitende!A17)</f>
        <v/>
      </c>
      <c r="B19" s="19">
        <f>IF(Mitarbeitende!B17="","",Mitarbeitende!B17)</f>
        <v/>
      </c>
      <c r="C19" s="19">
        <f>IF(Mitarbeitende!C17="","",Mitarbeitende!C17)</f>
        <v/>
      </c>
      <c r="D19" s="19">
        <f>IF(Mitarbeitende!Q17="","",Mitarbeitende!Q17)</f>
        <v/>
      </c>
      <c r="E19" s="15" t="n"/>
      <c r="F19" s="15" t="n"/>
      <c r="G19" s="21" t="n"/>
      <c r="H19" s="25">
        <f>IF(OR(E19="",G19=""),"",ROUND(E19*G19,2))</f>
        <v/>
      </c>
      <c r="I19" s="25">
        <f>IF(OR(F19="",H19=""),"",F19-H19)</f>
        <v/>
      </c>
      <c r="J19" s="16">
        <f>IF(I19="","",IF(ABS(I19)&lt;=Toleranz,"ok","prüfen"))</f>
        <v/>
      </c>
      <c r="K19" s="12" t="n"/>
    </row>
    <row r="20">
      <c r="A20" s="19">
        <f>IF(Mitarbeitende!A18="","",Mitarbeitende!A18)</f>
        <v/>
      </c>
      <c r="B20" s="19">
        <f>IF(Mitarbeitende!B18="","",Mitarbeitende!B18)</f>
        <v/>
      </c>
      <c r="C20" s="19">
        <f>IF(Mitarbeitende!C18="","",Mitarbeitende!C18)</f>
        <v/>
      </c>
      <c r="D20" s="19">
        <f>IF(Mitarbeitende!Q18="","",Mitarbeitende!Q18)</f>
        <v/>
      </c>
      <c r="E20" s="15" t="n"/>
      <c r="F20" s="15" t="n"/>
      <c r="G20" s="21" t="n"/>
      <c r="H20" s="25">
        <f>IF(OR(E20="",G20=""),"",ROUND(E20*G20,2))</f>
        <v/>
      </c>
      <c r="I20" s="25">
        <f>IF(OR(F20="",H20=""),"",F20-H20)</f>
        <v/>
      </c>
      <c r="J20" s="16">
        <f>IF(I20="","",IF(ABS(I20)&lt;=Toleranz,"ok","prüfen"))</f>
        <v/>
      </c>
      <c r="K20" s="12" t="n"/>
    </row>
    <row r="21">
      <c r="A21" s="19">
        <f>IF(Mitarbeitende!A19="","",Mitarbeitende!A19)</f>
        <v/>
      </c>
      <c r="B21" s="19">
        <f>IF(Mitarbeitende!B19="","",Mitarbeitende!B19)</f>
        <v/>
      </c>
      <c r="C21" s="19">
        <f>IF(Mitarbeitende!C19="","",Mitarbeitende!C19)</f>
        <v/>
      </c>
      <c r="D21" s="19">
        <f>IF(Mitarbeitende!Q19="","",Mitarbeitende!Q19)</f>
        <v/>
      </c>
      <c r="E21" s="15" t="n"/>
      <c r="F21" s="15" t="n"/>
      <c r="G21" s="21" t="n"/>
      <c r="H21" s="25">
        <f>IF(OR(E21="",G21=""),"",ROUND(E21*G21,2))</f>
        <v/>
      </c>
      <c r="I21" s="25">
        <f>IF(OR(F21="",H21=""),"",F21-H21)</f>
        <v/>
      </c>
      <c r="J21" s="16">
        <f>IF(I21="","",IF(ABS(I21)&lt;=Toleranz,"ok","prüfen"))</f>
        <v/>
      </c>
      <c r="K21" s="12" t="n"/>
    </row>
    <row r="22">
      <c r="A22" s="19">
        <f>IF(Mitarbeitende!A20="","",Mitarbeitende!A20)</f>
        <v/>
      </c>
      <c r="B22" s="19">
        <f>IF(Mitarbeitende!B20="","",Mitarbeitende!B20)</f>
        <v/>
      </c>
      <c r="C22" s="19">
        <f>IF(Mitarbeitende!C20="","",Mitarbeitende!C20)</f>
        <v/>
      </c>
      <c r="D22" s="19">
        <f>IF(Mitarbeitende!Q20="","",Mitarbeitende!Q20)</f>
        <v/>
      </c>
      <c r="E22" s="15" t="n"/>
      <c r="F22" s="15" t="n"/>
      <c r="G22" s="21" t="n"/>
      <c r="H22" s="25">
        <f>IF(OR(E22="",G22=""),"",ROUND(E22*G22,2))</f>
        <v/>
      </c>
      <c r="I22" s="25">
        <f>IF(OR(F22="",H22=""),"",F22-H22)</f>
        <v/>
      </c>
      <c r="J22" s="16">
        <f>IF(I22="","",IF(ABS(I22)&lt;=Toleranz,"ok","prüfen"))</f>
        <v/>
      </c>
      <c r="K22" s="12" t="n"/>
    </row>
    <row r="23">
      <c r="A23" s="19">
        <f>IF(Mitarbeitende!A21="","",Mitarbeitende!A21)</f>
        <v/>
      </c>
      <c r="B23" s="19">
        <f>IF(Mitarbeitende!B21="","",Mitarbeitende!B21)</f>
        <v/>
      </c>
      <c r="C23" s="19">
        <f>IF(Mitarbeitende!C21="","",Mitarbeitende!C21)</f>
        <v/>
      </c>
      <c r="D23" s="19">
        <f>IF(Mitarbeitende!Q21="","",Mitarbeitende!Q21)</f>
        <v/>
      </c>
      <c r="E23" s="15" t="n"/>
      <c r="F23" s="15" t="n"/>
      <c r="G23" s="21" t="n"/>
      <c r="H23" s="25">
        <f>IF(OR(E23="",G23=""),"",ROUND(E23*G23,2))</f>
        <v/>
      </c>
      <c r="I23" s="25">
        <f>IF(OR(F23="",H23=""),"",F23-H23)</f>
        <v/>
      </c>
      <c r="J23" s="16">
        <f>IF(I23="","",IF(ABS(I23)&lt;=Toleranz,"ok","prüfen"))</f>
        <v/>
      </c>
      <c r="K23" s="12" t="n"/>
    </row>
    <row r="24">
      <c r="A24" s="19">
        <f>IF(Mitarbeitende!A22="","",Mitarbeitende!A22)</f>
        <v/>
      </c>
      <c r="B24" s="19">
        <f>IF(Mitarbeitende!B22="","",Mitarbeitende!B22)</f>
        <v/>
      </c>
      <c r="C24" s="19">
        <f>IF(Mitarbeitende!C22="","",Mitarbeitende!C22)</f>
        <v/>
      </c>
      <c r="D24" s="19">
        <f>IF(Mitarbeitende!Q22="","",Mitarbeitende!Q22)</f>
        <v/>
      </c>
      <c r="E24" s="15" t="n"/>
      <c r="F24" s="15" t="n"/>
      <c r="G24" s="21" t="n"/>
      <c r="H24" s="25">
        <f>IF(OR(E24="",G24=""),"",ROUND(E24*G24,2))</f>
        <v/>
      </c>
      <c r="I24" s="25">
        <f>IF(OR(F24="",H24=""),"",F24-H24)</f>
        <v/>
      </c>
      <c r="J24" s="16">
        <f>IF(I24="","",IF(ABS(I24)&lt;=Toleranz,"ok","prüfen"))</f>
        <v/>
      </c>
      <c r="K24" s="12" t="n"/>
    </row>
    <row r="25">
      <c r="A25" s="19">
        <f>IF(Mitarbeitende!A23="","",Mitarbeitende!A23)</f>
        <v/>
      </c>
      <c r="B25" s="19">
        <f>IF(Mitarbeitende!B23="","",Mitarbeitende!B23)</f>
        <v/>
      </c>
      <c r="C25" s="19">
        <f>IF(Mitarbeitende!C23="","",Mitarbeitende!C23)</f>
        <v/>
      </c>
      <c r="D25" s="19">
        <f>IF(Mitarbeitende!Q23="","",Mitarbeitende!Q23)</f>
        <v/>
      </c>
      <c r="E25" s="15" t="n"/>
      <c r="F25" s="15" t="n"/>
      <c r="G25" s="21" t="n"/>
      <c r="H25" s="25">
        <f>IF(OR(E25="",G25=""),"",ROUND(E25*G25,2))</f>
        <v/>
      </c>
      <c r="I25" s="25">
        <f>IF(OR(F25="",H25=""),"",F25-H25)</f>
        <v/>
      </c>
      <c r="J25" s="16">
        <f>IF(I25="","",IF(ABS(I25)&lt;=Toleranz,"ok","prüfen"))</f>
        <v/>
      </c>
      <c r="K25" s="12" t="n"/>
    </row>
    <row r="26">
      <c r="A26" s="19">
        <f>IF(Mitarbeitende!A24="","",Mitarbeitende!A24)</f>
        <v/>
      </c>
      <c r="B26" s="19">
        <f>IF(Mitarbeitende!B24="","",Mitarbeitende!B24)</f>
        <v/>
      </c>
      <c r="C26" s="19">
        <f>IF(Mitarbeitende!C24="","",Mitarbeitende!C24)</f>
        <v/>
      </c>
      <c r="D26" s="19">
        <f>IF(Mitarbeitende!Q24="","",Mitarbeitende!Q24)</f>
        <v/>
      </c>
      <c r="E26" s="15" t="n"/>
      <c r="F26" s="15" t="n"/>
      <c r="G26" s="21" t="n"/>
      <c r="H26" s="25">
        <f>IF(OR(E26="",G26=""),"",ROUND(E26*G26,2))</f>
        <v/>
      </c>
      <c r="I26" s="25">
        <f>IF(OR(F26="",H26=""),"",F26-H26)</f>
        <v/>
      </c>
      <c r="J26" s="16">
        <f>IF(I26="","",IF(ABS(I26)&lt;=Toleranz,"ok","prüfen"))</f>
        <v/>
      </c>
      <c r="K26" s="12" t="n"/>
    </row>
    <row r="27">
      <c r="A27" s="19">
        <f>IF(Mitarbeitende!A25="","",Mitarbeitende!A25)</f>
        <v/>
      </c>
      <c r="B27" s="19">
        <f>IF(Mitarbeitende!B25="","",Mitarbeitende!B25)</f>
        <v/>
      </c>
      <c r="C27" s="19">
        <f>IF(Mitarbeitende!C25="","",Mitarbeitende!C25)</f>
        <v/>
      </c>
      <c r="D27" s="19">
        <f>IF(Mitarbeitende!Q25="","",Mitarbeitende!Q25)</f>
        <v/>
      </c>
      <c r="E27" s="15" t="n"/>
      <c r="F27" s="15" t="n"/>
      <c r="G27" s="21" t="n"/>
      <c r="H27" s="25">
        <f>IF(OR(E27="",G27=""),"",ROUND(E27*G27,2))</f>
        <v/>
      </c>
      <c r="I27" s="25">
        <f>IF(OR(F27="",H27=""),"",F27-H27)</f>
        <v/>
      </c>
      <c r="J27" s="16">
        <f>IF(I27="","",IF(ABS(I27)&lt;=Toleranz,"ok","prüfen"))</f>
        <v/>
      </c>
      <c r="K27" s="12" t="n"/>
    </row>
    <row r="28">
      <c r="A28" s="19">
        <f>IF(Mitarbeitende!A26="","",Mitarbeitende!A26)</f>
        <v/>
      </c>
      <c r="B28" s="19">
        <f>IF(Mitarbeitende!B26="","",Mitarbeitende!B26)</f>
        <v/>
      </c>
      <c r="C28" s="19">
        <f>IF(Mitarbeitende!C26="","",Mitarbeitende!C26)</f>
        <v/>
      </c>
      <c r="D28" s="19">
        <f>IF(Mitarbeitende!Q26="","",Mitarbeitende!Q26)</f>
        <v/>
      </c>
      <c r="E28" s="15" t="n"/>
      <c r="F28" s="15" t="n"/>
      <c r="G28" s="21" t="n"/>
      <c r="H28" s="25">
        <f>IF(OR(E28="",G28=""),"",ROUND(E28*G28,2))</f>
        <v/>
      </c>
      <c r="I28" s="25">
        <f>IF(OR(F28="",H28=""),"",F28-H28)</f>
        <v/>
      </c>
      <c r="J28" s="16">
        <f>IF(I28="","",IF(ABS(I28)&lt;=Toleranz,"ok","prüfen"))</f>
        <v/>
      </c>
      <c r="K28" s="12" t="n"/>
    </row>
    <row r="29">
      <c r="A29" s="19">
        <f>IF(Mitarbeitende!A27="","",Mitarbeitende!A27)</f>
        <v/>
      </c>
      <c r="B29" s="19">
        <f>IF(Mitarbeitende!B27="","",Mitarbeitende!B27)</f>
        <v/>
      </c>
      <c r="C29" s="19">
        <f>IF(Mitarbeitende!C27="","",Mitarbeitende!C27)</f>
        <v/>
      </c>
      <c r="D29" s="19">
        <f>IF(Mitarbeitende!Q27="","",Mitarbeitende!Q27)</f>
        <v/>
      </c>
      <c r="E29" s="15" t="n"/>
      <c r="F29" s="15" t="n"/>
      <c r="G29" s="21" t="n"/>
      <c r="H29" s="25">
        <f>IF(OR(E29="",G29=""),"",ROUND(E29*G29,2))</f>
        <v/>
      </c>
      <c r="I29" s="25">
        <f>IF(OR(F29="",H29=""),"",F29-H29)</f>
        <v/>
      </c>
      <c r="J29" s="16">
        <f>IF(I29="","",IF(ABS(I29)&lt;=Toleranz,"ok","prüfen"))</f>
        <v/>
      </c>
      <c r="K29" s="12" t="n"/>
    </row>
    <row r="30">
      <c r="A30" s="19">
        <f>IF(Mitarbeitende!A28="","",Mitarbeitende!A28)</f>
        <v/>
      </c>
      <c r="B30" s="19">
        <f>IF(Mitarbeitende!B28="","",Mitarbeitende!B28)</f>
        <v/>
      </c>
      <c r="C30" s="19">
        <f>IF(Mitarbeitende!C28="","",Mitarbeitende!C28)</f>
        <v/>
      </c>
      <c r="D30" s="19">
        <f>IF(Mitarbeitende!Q28="","",Mitarbeitende!Q28)</f>
        <v/>
      </c>
      <c r="E30" s="15" t="n"/>
      <c r="F30" s="15" t="n"/>
      <c r="G30" s="21" t="n"/>
      <c r="H30" s="25">
        <f>IF(OR(E30="",G30=""),"",ROUND(E30*G30,2))</f>
        <v/>
      </c>
      <c r="I30" s="25">
        <f>IF(OR(F30="",H30=""),"",F30-H30)</f>
        <v/>
      </c>
      <c r="J30" s="16">
        <f>IF(I30="","",IF(ABS(I30)&lt;=Toleranz,"ok","prüfen"))</f>
        <v/>
      </c>
      <c r="K30" s="12" t="n"/>
    </row>
    <row r="31">
      <c r="A31" s="19">
        <f>IF(Mitarbeitende!A29="","",Mitarbeitende!A29)</f>
        <v/>
      </c>
      <c r="B31" s="19">
        <f>IF(Mitarbeitende!B29="","",Mitarbeitende!B29)</f>
        <v/>
      </c>
      <c r="C31" s="19">
        <f>IF(Mitarbeitende!C29="","",Mitarbeitende!C29)</f>
        <v/>
      </c>
      <c r="D31" s="19">
        <f>IF(Mitarbeitende!Q29="","",Mitarbeitende!Q29)</f>
        <v/>
      </c>
      <c r="E31" s="15" t="n"/>
      <c r="F31" s="15" t="n"/>
      <c r="G31" s="21" t="n"/>
      <c r="H31" s="25">
        <f>IF(OR(E31="",G31=""),"",ROUND(E31*G31,2))</f>
        <v/>
      </c>
      <c r="I31" s="25">
        <f>IF(OR(F31="",H31=""),"",F31-H31)</f>
        <v/>
      </c>
      <c r="J31" s="16">
        <f>IF(I31="","",IF(ABS(I31)&lt;=Toleranz,"ok","prüfen"))</f>
        <v/>
      </c>
      <c r="K31" s="12" t="n"/>
    </row>
    <row r="32">
      <c r="A32" s="19">
        <f>IF(Mitarbeitende!A30="","",Mitarbeitende!A30)</f>
        <v/>
      </c>
      <c r="B32" s="19">
        <f>IF(Mitarbeitende!B30="","",Mitarbeitende!B30)</f>
        <v/>
      </c>
      <c r="C32" s="19">
        <f>IF(Mitarbeitende!C30="","",Mitarbeitende!C30)</f>
        <v/>
      </c>
      <c r="D32" s="19">
        <f>IF(Mitarbeitende!Q30="","",Mitarbeitende!Q30)</f>
        <v/>
      </c>
      <c r="E32" s="15" t="n"/>
      <c r="F32" s="15" t="n"/>
      <c r="G32" s="21" t="n"/>
      <c r="H32" s="25">
        <f>IF(OR(E32="",G32=""),"",ROUND(E32*G32,2))</f>
        <v/>
      </c>
      <c r="I32" s="25">
        <f>IF(OR(F32="",H32=""),"",F32-H32)</f>
        <v/>
      </c>
      <c r="J32" s="16">
        <f>IF(I32="","",IF(ABS(I32)&lt;=Toleranz,"ok","prüfen"))</f>
        <v/>
      </c>
      <c r="K32" s="12" t="n"/>
    </row>
    <row r="33">
      <c r="A33" s="19">
        <f>IF(Mitarbeitende!A31="","",Mitarbeitende!A31)</f>
        <v/>
      </c>
      <c r="B33" s="19">
        <f>IF(Mitarbeitende!B31="","",Mitarbeitende!B31)</f>
        <v/>
      </c>
      <c r="C33" s="19">
        <f>IF(Mitarbeitende!C31="","",Mitarbeitende!C31)</f>
        <v/>
      </c>
      <c r="D33" s="19">
        <f>IF(Mitarbeitende!Q31="","",Mitarbeitende!Q31)</f>
        <v/>
      </c>
      <c r="E33" s="15" t="n"/>
      <c r="F33" s="15" t="n"/>
      <c r="G33" s="21" t="n"/>
      <c r="H33" s="25">
        <f>IF(OR(E33="",G33=""),"",ROUND(E33*G33,2))</f>
        <v/>
      </c>
      <c r="I33" s="25">
        <f>IF(OR(F33="",H33=""),"",F33-H33)</f>
        <v/>
      </c>
      <c r="J33" s="16">
        <f>IF(I33="","",IF(ABS(I33)&lt;=Toleranz,"ok","prüfen"))</f>
        <v/>
      </c>
      <c r="K33" s="12" t="n"/>
    </row>
    <row r="34">
      <c r="A34" s="19">
        <f>IF(Mitarbeitende!A32="","",Mitarbeitende!A32)</f>
        <v/>
      </c>
      <c r="B34" s="19">
        <f>IF(Mitarbeitende!B32="","",Mitarbeitende!B32)</f>
        <v/>
      </c>
      <c r="C34" s="19">
        <f>IF(Mitarbeitende!C32="","",Mitarbeitende!C32)</f>
        <v/>
      </c>
      <c r="D34" s="19">
        <f>IF(Mitarbeitende!Q32="","",Mitarbeitende!Q32)</f>
        <v/>
      </c>
      <c r="E34" s="15" t="n"/>
      <c r="F34" s="15" t="n"/>
      <c r="G34" s="21" t="n"/>
      <c r="H34" s="25">
        <f>IF(OR(E34="",G34=""),"",ROUND(E34*G34,2))</f>
        <v/>
      </c>
      <c r="I34" s="25">
        <f>IF(OR(F34="",H34=""),"",F34-H34)</f>
        <v/>
      </c>
      <c r="J34" s="16">
        <f>IF(I34="","",IF(ABS(I34)&lt;=Toleranz,"ok","prüfen"))</f>
        <v/>
      </c>
      <c r="K34" s="12" t="n"/>
    </row>
    <row r="35">
      <c r="A35" s="19">
        <f>IF(Mitarbeitende!A33="","",Mitarbeitende!A33)</f>
        <v/>
      </c>
      <c r="B35" s="19">
        <f>IF(Mitarbeitende!B33="","",Mitarbeitende!B33)</f>
        <v/>
      </c>
      <c r="C35" s="19">
        <f>IF(Mitarbeitende!C33="","",Mitarbeitende!C33)</f>
        <v/>
      </c>
      <c r="D35" s="19">
        <f>IF(Mitarbeitende!Q33="","",Mitarbeitende!Q33)</f>
        <v/>
      </c>
      <c r="E35" s="15" t="n"/>
      <c r="F35" s="15" t="n"/>
      <c r="G35" s="21" t="n"/>
      <c r="H35" s="25">
        <f>IF(OR(E35="",G35=""),"",ROUND(E35*G35,2))</f>
        <v/>
      </c>
      <c r="I35" s="25">
        <f>IF(OR(F35="",H35=""),"",F35-H35)</f>
        <v/>
      </c>
      <c r="J35" s="16">
        <f>IF(I35="","",IF(ABS(I35)&lt;=Toleranz,"ok","prüfen"))</f>
        <v/>
      </c>
      <c r="K35" s="12" t="n"/>
    </row>
    <row r="36">
      <c r="A36" s="19">
        <f>IF(Mitarbeitende!A34="","",Mitarbeitende!A34)</f>
        <v/>
      </c>
      <c r="B36" s="19">
        <f>IF(Mitarbeitende!B34="","",Mitarbeitende!B34)</f>
        <v/>
      </c>
      <c r="C36" s="19">
        <f>IF(Mitarbeitende!C34="","",Mitarbeitende!C34)</f>
        <v/>
      </c>
      <c r="D36" s="19">
        <f>IF(Mitarbeitende!Q34="","",Mitarbeitende!Q34)</f>
        <v/>
      </c>
      <c r="E36" s="15" t="n"/>
      <c r="F36" s="15" t="n"/>
      <c r="G36" s="21" t="n"/>
      <c r="H36" s="25">
        <f>IF(OR(E36="",G36=""),"",ROUND(E36*G36,2))</f>
        <v/>
      </c>
      <c r="I36" s="25">
        <f>IF(OR(F36="",H36=""),"",F36-H36)</f>
        <v/>
      </c>
      <c r="J36" s="16">
        <f>IF(I36="","",IF(ABS(I36)&lt;=Toleranz,"ok","prüfen"))</f>
        <v/>
      </c>
      <c r="K36" s="12" t="n"/>
    </row>
    <row r="37">
      <c r="A37" s="19">
        <f>IF(Mitarbeitende!A35="","",Mitarbeitende!A35)</f>
        <v/>
      </c>
      <c r="B37" s="19">
        <f>IF(Mitarbeitende!B35="","",Mitarbeitende!B35)</f>
        <v/>
      </c>
      <c r="C37" s="19">
        <f>IF(Mitarbeitende!C35="","",Mitarbeitende!C35)</f>
        <v/>
      </c>
      <c r="D37" s="19">
        <f>IF(Mitarbeitende!Q35="","",Mitarbeitende!Q35)</f>
        <v/>
      </c>
      <c r="E37" s="15" t="n"/>
      <c r="F37" s="15" t="n"/>
      <c r="G37" s="21" t="n"/>
      <c r="H37" s="25">
        <f>IF(OR(E37="",G37=""),"",ROUND(E37*G37,2))</f>
        <v/>
      </c>
      <c r="I37" s="25">
        <f>IF(OR(F37="",H37=""),"",F37-H37)</f>
        <v/>
      </c>
      <c r="J37" s="16">
        <f>IF(I37="","",IF(ABS(I37)&lt;=Toleranz,"ok","prüfen"))</f>
        <v/>
      </c>
      <c r="K37" s="12" t="n"/>
    </row>
    <row r="38">
      <c r="A38" s="19">
        <f>IF(Mitarbeitende!A36="","",Mitarbeitende!A36)</f>
        <v/>
      </c>
      <c r="B38" s="19">
        <f>IF(Mitarbeitende!B36="","",Mitarbeitende!B36)</f>
        <v/>
      </c>
      <c r="C38" s="19">
        <f>IF(Mitarbeitende!C36="","",Mitarbeitende!C36)</f>
        <v/>
      </c>
      <c r="D38" s="19">
        <f>IF(Mitarbeitende!Q36="","",Mitarbeitende!Q36)</f>
        <v/>
      </c>
      <c r="E38" s="15" t="n"/>
      <c r="F38" s="15" t="n"/>
      <c r="G38" s="21" t="n"/>
      <c r="H38" s="25">
        <f>IF(OR(E38="",G38=""),"",ROUND(E38*G38,2))</f>
        <v/>
      </c>
      <c r="I38" s="25">
        <f>IF(OR(F38="",H38=""),"",F38-H38)</f>
        <v/>
      </c>
      <c r="J38" s="16">
        <f>IF(I38="","",IF(ABS(I38)&lt;=Toleranz,"ok","prüfen"))</f>
        <v/>
      </c>
      <c r="K38" s="12" t="n"/>
    </row>
    <row r="39">
      <c r="A39" s="19">
        <f>IF(Mitarbeitende!A37="","",Mitarbeitende!A37)</f>
        <v/>
      </c>
      <c r="B39" s="19">
        <f>IF(Mitarbeitende!B37="","",Mitarbeitende!B37)</f>
        <v/>
      </c>
      <c r="C39" s="19">
        <f>IF(Mitarbeitende!C37="","",Mitarbeitende!C37)</f>
        <v/>
      </c>
      <c r="D39" s="19">
        <f>IF(Mitarbeitende!Q37="","",Mitarbeitende!Q37)</f>
        <v/>
      </c>
      <c r="E39" s="15" t="n"/>
      <c r="F39" s="15" t="n"/>
      <c r="G39" s="21" t="n"/>
      <c r="H39" s="25">
        <f>IF(OR(E39="",G39=""),"",ROUND(E39*G39,2))</f>
        <v/>
      </c>
      <c r="I39" s="25">
        <f>IF(OR(F39="",H39=""),"",F39-H39)</f>
        <v/>
      </c>
      <c r="J39" s="16">
        <f>IF(I39="","",IF(ABS(I39)&lt;=Toleranz,"ok","prüfen"))</f>
        <v/>
      </c>
      <c r="K39" s="12" t="n"/>
    </row>
    <row r="40">
      <c r="A40" s="19">
        <f>IF(Mitarbeitende!A38="","",Mitarbeitende!A38)</f>
        <v/>
      </c>
      <c r="B40" s="19">
        <f>IF(Mitarbeitende!B38="","",Mitarbeitende!B38)</f>
        <v/>
      </c>
      <c r="C40" s="19">
        <f>IF(Mitarbeitende!C38="","",Mitarbeitende!C38)</f>
        <v/>
      </c>
      <c r="D40" s="19">
        <f>IF(Mitarbeitende!Q38="","",Mitarbeitende!Q38)</f>
        <v/>
      </c>
      <c r="E40" s="15" t="n"/>
      <c r="F40" s="15" t="n"/>
      <c r="G40" s="21" t="n"/>
      <c r="H40" s="25">
        <f>IF(OR(E40="",G40=""),"",ROUND(E40*G40,2))</f>
        <v/>
      </c>
      <c r="I40" s="25">
        <f>IF(OR(F40="",H40=""),"",F40-H40)</f>
        <v/>
      </c>
      <c r="J40" s="16">
        <f>IF(I40="","",IF(ABS(I40)&lt;=Toleranz,"ok","prüfen"))</f>
        <v/>
      </c>
      <c r="K40" s="12" t="n"/>
    </row>
    <row r="41">
      <c r="A41" s="19">
        <f>IF(Mitarbeitende!A39="","",Mitarbeitende!A39)</f>
        <v/>
      </c>
      <c r="B41" s="19">
        <f>IF(Mitarbeitende!B39="","",Mitarbeitende!B39)</f>
        <v/>
      </c>
      <c r="C41" s="19">
        <f>IF(Mitarbeitende!C39="","",Mitarbeitende!C39)</f>
        <v/>
      </c>
      <c r="D41" s="19">
        <f>IF(Mitarbeitende!Q39="","",Mitarbeitende!Q39)</f>
        <v/>
      </c>
      <c r="E41" s="15" t="n"/>
      <c r="F41" s="15" t="n"/>
      <c r="G41" s="21" t="n"/>
      <c r="H41" s="25">
        <f>IF(OR(E41="",G41=""),"",ROUND(E41*G41,2))</f>
        <v/>
      </c>
      <c r="I41" s="25">
        <f>IF(OR(F41="",H41=""),"",F41-H41)</f>
        <v/>
      </c>
      <c r="J41" s="16">
        <f>IF(I41="","",IF(ABS(I41)&lt;=Toleranz,"ok","prüfen"))</f>
        <v/>
      </c>
      <c r="K41" s="12" t="n"/>
    </row>
    <row r="42">
      <c r="A42" s="19">
        <f>IF(Mitarbeitende!A40="","",Mitarbeitende!A40)</f>
        <v/>
      </c>
      <c r="B42" s="19">
        <f>IF(Mitarbeitende!B40="","",Mitarbeitende!B40)</f>
        <v/>
      </c>
      <c r="C42" s="19">
        <f>IF(Mitarbeitende!C40="","",Mitarbeitende!C40)</f>
        <v/>
      </c>
      <c r="D42" s="19">
        <f>IF(Mitarbeitende!Q40="","",Mitarbeitende!Q40)</f>
        <v/>
      </c>
      <c r="E42" s="15" t="n"/>
      <c r="F42" s="15" t="n"/>
      <c r="G42" s="21" t="n"/>
      <c r="H42" s="25">
        <f>IF(OR(E42="",G42=""),"",ROUND(E42*G42,2))</f>
        <v/>
      </c>
      <c r="I42" s="25">
        <f>IF(OR(F42="",H42=""),"",F42-H42)</f>
        <v/>
      </c>
      <c r="J42" s="16">
        <f>IF(I42="","",IF(ABS(I42)&lt;=Toleranz,"ok","prüfen"))</f>
        <v/>
      </c>
      <c r="K42" s="12" t="n"/>
    </row>
    <row r="43">
      <c r="A43" s="19">
        <f>IF(Mitarbeitende!A41="","",Mitarbeitende!A41)</f>
        <v/>
      </c>
      <c r="B43" s="19">
        <f>IF(Mitarbeitende!B41="","",Mitarbeitende!B41)</f>
        <v/>
      </c>
      <c r="C43" s="19">
        <f>IF(Mitarbeitende!C41="","",Mitarbeitende!C41)</f>
        <v/>
      </c>
      <c r="D43" s="19">
        <f>IF(Mitarbeitende!Q41="","",Mitarbeitende!Q41)</f>
        <v/>
      </c>
      <c r="E43" s="15" t="n"/>
      <c r="F43" s="15" t="n"/>
      <c r="G43" s="21" t="n"/>
      <c r="H43" s="25">
        <f>IF(OR(E43="",G43=""),"",ROUND(E43*G43,2))</f>
        <v/>
      </c>
      <c r="I43" s="25">
        <f>IF(OR(F43="",H43=""),"",F43-H43)</f>
        <v/>
      </c>
      <c r="J43" s="16">
        <f>IF(I43="","",IF(ABS(I43)&lt;=Toleranz,"ok","prüfen"))</f>
        <v/>
      </c>
      <c r="K43" s="12" t="n"/>
    </row>
    <row r="44">
      <c r="A44" s="19">
        <f>IF(Mitarbeitende!A42="","",Mitarbeitende!A42)</f>
        <v/>
      </c>
      <c r="B44" s="19">
        <f>IF(Mitarbeitende!B42="","",Mitarbeitende!B42)</f>
        <v/>
      </c>
      <c r="C44" s="19">
        <f>IF(Mitarbeitende!C42="","",Mitarbeitende!C42)</f>
        <v/>
      </c>
      <c r="D44" s="19">
        <f>IF(Mitarbeitende!Q42="","",Mitarbeitende!Q42)</f>
        <v/>
      </c>
      <c r="E44" s="15" t="n"/>
      <c r="F44" s="15" t="n"/>
      <c r="G44" s="21" t="n"/>
      <c r="H44" s="25">
        <f>IF(OR(E44="",G44=""),"",ROUND(E44*G44,2))</f>
        <v/>
      </c>
      <c r="I44" s="25">
        <f>IF(OR(F44="",H44=""),"",F44-H44)</f>
        <v/>
      </c>
      <c r="J44" s="16">
        <f>IF(I44="","",IF(ABS(I44)&lt;=Toleranz,"ok","prüfen"))</f>
        <v/>
      </c>
      <c r="K44" s="12" t="n"/>
    </row>
    <row r="45">
      <c r="A45" s="19">
        <f>IF(Mitarbeitende!A43="","",Mitarbeitende!A43)</f>
        <v/>
      </c>
      <c r="B45" s="19">
        <f>IF(Mitarbeitende!B43="","",Mitarbeitende!B43)</f>
        <v/>
      </c>
      <c r="C45" s="19">
        <f>IF(Mitarbeitende!C43="","",Mitarbeitende!C43)</f>
        <v/>
      </c>
      <c r="D45" s="19">
        <f>IF(Mitarbeitende!Q43="","",Mitarbeitende!Q43)</f>
        <v/>
      </c>
      <c r="E45" s="15" t="n"/>
      <c r="F45" s="15" t="n"/>
      <c r="G45" s="21" t="n"/>
      <c r="H45" s="25">
        <f>IF(OR(E45="",G45=""),"",ROUND(E45*G45,2))</f>
        <v/>
      </c>
      <c r="I45" s="25">
        <f>IF(OR(F45="",H45=""),"",F45-H45)</f>
        <v/>
      </c>
      <c r="J45" s="16">
        <f>IF(I45="","",IF(ABS(I45)&lt;=Toleranz,"ok","prüfen"))</f>
        <v/>
      </c>
      <c r="K45" s="12" t="n"/>
    </row>
    <row r="46">
      <c r="A46" s="19">
        <f>IF(Mitarbeitende!A44="","",Mitarbeitende!A44)</f>
        <v/>
      </c>
      <c r="B46" s="19">
        <f>IF(Mitarbeitende!B44="","",Mitarbeitende!B44)</f>
        <v/>
      </c>
      <c r="C46" s="19">
        <f>IF(Mitarbeitende!C44="","",Mitarbeitende!C44)</f>
        <v/>
      </c>
      <c r="D46" s="19">
        <f>IF(Mitarbeitende!Q44="","",Mitarbeitende!Q44)</f>
        <v/>
      </c>
      <c r="E46" s="15" t="n"/>
      <c r="F46" s="15" t="n"/>
      <c r="G46" s="21" t="n"/>
      <c r="H46" s="25">
        <f>IF(OR(E46="",G46=""),"",ROUND(E46*G46,2))</f>
        <v/>
      </c>
      <c r="I46" s="25">
        <f>IF(OR(F46="",H46=""),"",F46-H46)</f>
        <v/>
      </c>
      <c r="J46" s="16">
        <f>IF(I46="","",IF(ABS(I46)&lt;=Toleranz,"ok","prüfen"))</f>
        <v/>
      </c>
      <c r="K46" s="12" t="n"/>
    </row>
    <row r="47">
      <c r="A47" s="19">
        <f>IF(Mitarbeitende!A45="","",Mitarbeitende!A45)</f>
        <v/>
      </c>
      <c r="B47" s="19">
        <f>IF(Mitarbeitende!B45="","",Mitarbeitende!B45)</f>
        <v/>
      </c>
      <c r="C47" s="19">
        <f>IF(Mitarbeitende!C45="","",Mitarbeitende!C45)</f>
        <v/>
      </c>
      <c r="D47" s="19">
        <f>IF(Mitarbeitende!Q45="","",Mitarbeitende!Q45)</f>
        <v/>
      </c>
      <c r="E47" s="15" t="n"/>
      <c r="F47" s="15" t="n"/>
      <c r="G47" s="21" t="n"/>
      <c r="H47" s="25">
        <f>IF(OR(E47="",G47=""),"",ROUND(E47*G47,2))</f>
        <v/>
      </c>
      <c r="I47" s="25">
        <f>IF(OR(F47="",H47=""),"",F47-H47)</f>
        <v/>
      </c>
      <c r="J47" s="16">
        <f>IF(I47="","",IF(ABS(I47)&lt;=Toleranz,"ok","prüfen"))</f>
        <v/>
      </c>
      <c r="K47" s="12" t="n"/>
    </row>
    <row r="48">
      <c r="A48" s="19">
        <f>IF(Mitarbeitende!A46="","",Mitarbeitende!A46)</f>
        <v/>
      </c>
      <c r="B48" s="19">
        <f>IF(Mitarbeitende!B46="","",Mitarbeitende!B46)</f>
        <v/>
      </c>
      <c r="C48" s="19">
        <f>IF(Mitarbeitende!C46="","",Mitarbeitende!C46)</f>
        <v/>
      </c>
      <c r="D48" s="19">
        <f>IF(Mitarbeitende!Q46="","",Mitarbeitende!Q46)</f>
        <v/>
      </c>
      <c r="E48" s="15" t="n"/>
      <c r="F48" s="15" t="n"/>
      <c r="G48" s="21" t="n"/>
      <c r="H48" s="25">
        <f>IF(OR(E48="",G48=""),"",ROUND(E48*G48,2))</f>
        <v/>
      </c>
      <c r="I48" s="25">
        <f>IF(OR(F48="",H48=""),"",F48-H48)</f>
        <v/>
      </c>
      <c r="J48" s="16">
        <f>IF(I48="","",IF(ABS(I48)&lt;=Toleranz,"ok","prüfen"))</f>
        <v/>
      </c>
      <c r="K48" s="12" t="n"/>
    </row>
    <row r="49">
      <c r="A49" s="19">
        <f>IF(Mitarbeitende!A47="","",Mitarbeitende!A47)</f>
        <v/>
      </c>
      <c r="B49" s="19">
        <f>IF(Mitarbeitende!B47="","",Mitarbeitende!B47)</f>
        <v/>
      </c>
      <c r="C49" s="19">
        <f>IF(Mitarbeitende!C47="","",Mitarbeitende!C47)</f>
        <v/>
      </c>
      <c r="D49" s="19">
        <f>IF(Mitarbeitende!Q47="","",Mitarbeitende!Q47)</f>
        <v/>
      </c>
      <c r="E49" s="15" t="n"/>
      <c r="F49" s="15" t="n"/>
      <c r="G49" s="21" t="n"/>
      <c r="H49" s="25">
        <f>IF(OR(E49="",G49=""),"",ROUND(E49*G49,2))</f>
        <v/>
      </c>
      <c r="I49" s="25">
        <f>IF(OR(F49="",H49=""),"",F49-H49)</f>
        <v/>
      </c>
      <c r="J49" s="16">
        <f>IF(I49="","",IF(ABS(I49)&lt;=Toleranz,"ok","prüfen"))</f>
        <v/>
      </c>
      <c r="K49" s="12" t="n"/>
    </row>
    <row r="50">
      <c r="A50" s="19">
        <f>IF(Mitarbeitende!A48="","",Mitarbeitende!A48)</f>
        <v/>
      </c>
      <c r="B50" s="19">
        <f>IF(Mitarbeitende!B48="","",Mitarbeitende!B48)</f>
        <v/>
      </c>
      <c r="C50" s="19">
        <f>IF(Mitarbeitende!C48="","",Mitarbeitende!C48)</f>
        <v/>
      </c>
      <c r="D50" s="19">
        <f>IF(Mitarbeitende!Q48="","",Mitarbeitende!Q48)</f>
        <v/>
      </c>
      <c r="E50" s="15" t="n"/>
      <c r="F50" s="15" t="n"/>
      <c r="G50" s="21" t="n"/>
      <c r="H50" s="25">
        <f>IF(OR(E50="",G50=""),"",ROUND(E50*G50,2))</f>
        <v/>
      </c>
      <c r="I50" s="25">
        <f>IF(OR(F50="",H50=""),"",F50-H50)</f>
        <v/>
      </c>
      <c r="J50" s="16">
        <f>IF(I50="","",IF(ABS(I50)&lt;=Toleranz,"ok","prüfen"))</f>
        <v/>
      </c>
      <c r="K50" s="12" t="n"/>
    </row>
    <row r="51">
      <c r="A51" s="19">
        <f>IF(Mitarbeitende!A49="","",Mitarbeitende!A49)</f>
        <v/>
      </c>
      <c r="B51" s="19">
        <f>IF(Mitarbeitende!B49="","",Mitarbeitende!B49)</f>
        <v/>
      </c>
      <c r="C51" s="19">
        <f>IF(Mitarbeitende!C49="","",Mitarbeitende!C49)</f>
        <v/>
      </c>
      <c r="D51" s="19">
        <f>IF(Mitarbeitende!Q49="","",Mitarbeitende!Q49)</f>
        <v/>
      </c>
      <c r="E51" s="15" t="n"/>
      <c r="F51" s="15" t="n"/>
      <c r="G51" s="21" t="n"/>
      <c r="H51" s="25">
        <f>IF(OR(E51="",G51=""),"",ROUND(E51*G51,2))</f>
        <v/>
      </c>
      <c r="I51" s="25">
        <f>IF(OR(F51="",H51=""),"",F51-H51)</f>
        <v/>
      </c>
      <c r="J51" s="16">
        <f>IF(I51="","",IF(ABS(I51)&lt;=Toleranz,"ok","prüfen"))</f>
        <v/>
      </c>
      <c r="K51" s="12" t="n"/>
    </row>
    <row r="52">
      <c r="A52" s="19">
        <f>IF(Mitarbeitende!A50="","",Mitarbeitende!A50)</f>
        <v/>
      </c>
      <c r="B52" s="19">
        <f>IF(Mitarbeitende!B50="","",Mitarbeitende!B50)</f>
        <v/>
      </c>
      <c r="C52" s="19">
        <f>IF(Mitarbeitende!C50="","",Mitarbeitende!C50)</f>
        <v/>
      </c>
      <c r="D52" s="19">
        <f>IF(Mitarbeitende!Q50="","",Mitarbeitende!Q50)</f>
        <v/>
      </c>
      <c r="E52" s="15" t="n"/>
      <c r="F52" s="15" t="n"/>
      <c r="G52" s="21" t="n"/>
      <c r="H52" s="25">
        <f>IF(OR(E52="",G52=""),"",ROUND(E52*G52,2))</f>
        <v/>
      </c>
      <c r="I52" s="25">
        <f>IF(OR(F52="",H52=""),"",F52-H52)</f>
        <v/>
      </c>
      <c r="J52" s="16">
        <f>IF(I52="","",IF(ABS(I52)&lt;=Toleranz,"ok","prüfen"))</f>
        <v/>
      </c>
      <c r="K52" s="12" t="n"/>
    </row>
    <row r="53">
      <c r="A53" s="19">
        <f>IF(Mitarbeitende!A51="","",Mitarbeitende!A51)</f>
        <v/>
      </c>
      <c r="B53" s="19">
        <f>IF(Mitarbeitende!B51="","",Mitarbeitende!B51)</f>
        <v/>
      </c>
      <c r="C53" s="19">
        <f>IF(Mitarbeitende!C51="","",Mitarbeitende!C51)</f>
        <v/>
      </c>
      <c r="D53" s="19">
        <f>IF(Mitarbeitende!Q51="","",Mitarbeitende!Q51)</f>
        <v/>
      </c>
      <c r="E53" s="15" t="n"/>
      <c r="F53" s="15" t="n"/>
      <c r="G53" s="21" t="n"/>
      <c r="H53" s="25">
        <f>IF(OR(E53="",G53=""),"",ROUND(E53*G53,2))</f>
        <v/>
      </c>
      <c r="I53" s="25">
        <f>IF(OR(F53="",H53=""),"",F53-H53)</f>
        <v/>
      </c>
      <c r="J53" s="16">
        <f>IF(I53="","",IF(ABS(I53)&lt;=Toleranz,"ok","prüfen"))</f>
        <v/>
      </c>
      <c r="K53" s="12" t="n"/>
    </row>
    <row r="54">
      <c r="A54" s="19">
        <f>IF(Mitarbeitende!A52="","",Mitarbeitende!A52)</f>
        <v/>
      </c>
      <c r="B54" s="19">
        <f>IF(Mitarbeitende!B52="","",Mitarbeitende!B52)</f>
        <v/>
      </c>
      <c r="C54" s="19">
        <f>IF(Mitarbeitende!C52="","",Mitarbeitende!C52)</f>
        <v/>
      </c>
      <c r="D54" s="19">
        <f>IF(Mitarbeitende!Q52="","",Mitarbeitende!Q52)</f>
        <v/>
      </c>
      <c r="E54" s="15" t="n"/>
      <c r="F54" s="15" t="n"/>
      <c r="G54" s="21" t="n"/>
      <c r="H54" s="25">
        <f>IF(OR(E54="",G54=""),"",ROUND(E54*G54,2))</f>
        <v/>
      </c>
      <c r="I54" s="25">
        <f>IF(OR(F54="",H54=""),"",F54-H54)</f>
        <v/>
      </c>
      <c r="J54" s="16">
        <f>IF(I54="","",IF(ABS(I54)&lt;=Toleranz,"ok","prüfen"))</f>
        <v/>
      </c>
      <c r="K54" s="12" t="n"/>
    </row>
    <row r="55">
      <c r="A55" s="19">
        <f>IF(Mitarbeitende!A53="","",Mitarbeitende!A53)</f>
        <v/>
      </c>
      <c r="B55" s="19">
        <f>IF(Mitarbeitende!B53="","",Mitarbeitende!B53)</f>
        <v/>
      </c>
      <c r="C55" s="19">
        <f>IF(Mitarbeitende!C53="","",Mitarbeitende!C53)</f>
        <v/>
      </c>
      <c r="D55" s="19">
        <f>IF(Mitarbeitende!Q53="","",Mitarbeitende!Q53)</f>
        <v/>
      </c>
      <c r="E55" s="15" t="n"/>
      <c r="F55" s="15" t="n"/>
      <c r="G55" s="21" t="n"/>
      <c r="H55" s="25">
        <f>IF(OR(E55="",G55=""),"",ROUND(E55*G55,2))</f>
        <v/>
      </c>
      <c r="I55" s="25">
        <f>IF(OR(F55="",H55=""),"",F55-H55)</f>
        <v/>
      </c>
      <c r="J55" s="16">
        <f>IF(I55="","",IF(ABS(I55)&lt;=Toleranz,"ok","prüfen"))</f>
        <v/>
      </c>
      <c r="K55" s="12" t="n"/>
    </row>
    <row r="56">
      <c r="A56" s="19">
        <f>IF(Mitarbeitende!A54="","",Mitarbeitende!A54)</f>
        <v/>
      </c>
      <c r="B56" s="19">
        <f>IF(Mitarbeitende!B54="","",Mitarbeitende!B54)</f>
        <v/>
      </c>
      <c r="C56" s="19">
        <f>IF(Mitarbeitende!C54="","",Mitarbeitende!C54)</f>
        <v/>
      </c>
      <c r="D56" s="19">
        <f>IF(Mitarbeitende!Q54="","",Mitarbeitende!Q54)</f>
        <v/>
      </c>
      <c r="E56" s="15" t="n"/>
      <c r="F56" s="15" t="n"/>
      <c r="G56" s="21" t="n"/>
      <c r="H56" s="25">
        <f>IF(OR(E56="",G56=""),"",ROUND(E56*G56,2))</f>
        <v/>
      </c>
      <c r="I56" s="25">
        <f>IF(OR(F56="",H56=""),"",F56-H56)</f>
        <v/>
      </c>
      <c r="J56" s="16">
        <f>IF(I56="","",IF(ABS(I56)&lt;=Toleranz,"ok","prüfen"))</f>
        <v/>
      </c>
      <c r="K56" s="12" t="n"/>
    </row>
    <row r="57">
      <c r="A57" s="19">
        <f>IF(Mitarbeitende!A55="","",Mitarbeitende!A55)</f>
        <v/>
      </c>
      <c r="B57" s="19">
        <f>IF(Mitarbeitende!B55="","",Mitarbeitende!B55)</f>
        <v/>
      </c>
      <c r="C57" s="19">
        <f>IF(Mitarbeitende!C55="","",Mitarbeitende!C55)</f>
        <v/>
      </c>
      <c r="D57" s="19">
        <f>IF(Mitarbeitende!Q55="","",Mitarbeitende!Q55)</f>
        <v/>
      </c>
      <c r="E57" s="15" t="n"/>
      <c r="F57" s="15" t="n"/>
      <c r="G57" s="21" t="n"/>
      <c r="H57" s="25">
        <f>IF(OR(E57="",G57=""),"",ROUND(E57*G57,2))</f>
        <v/>
      </c>
      <c r="I57" s="25">
        <f>IF(OR(F57="",H57=""),"",F57-H57)</f>
        <v/>
      </c>
      <c r="J57" s="16">
        <f>IF(I57="","",IF(ABS(I57)&lt;=Toleranz,"ok","prüfen"))</f>
        <v/>
      </c>
      <c r="K57" s="12" t="n"/>
    </row>
    <row r="58">
      <c r="A58" s="19">
        <f>IF(Mitarbeitende!A56="","",Mitarbeitende!A56)</f>
        <v/>
      </c>
      <c r="B58" s="19">
        <f>IF(Mitarbeitende!B56="","",Mitarbeitende!B56)</f>
        <v/>
      </c>
      <c r="C58" s="19">
        <f>IF(Mitarbeitende!C56="","",Mitarbeitende!C56)</f>
        <v/>
      </c>
      <c r="D58" s="19">
        <f>IF(Mitarbeitende!Q56="","",Mitarbeitende!Q56)</f>
        <v/>
      </c>
      <c r="E58" s="15" t="n"/>
      <c r="F58" s="15" t="n"/>
      <c r="G58" s="21" t="n"/>
      <c r="H58" s="25">
        <f>IF(OR(E58="",G58=""),"",ROUND(E58*G58,2))</f>
        <v/>
      </c>
      <c r="I58" s="25">
        <f>IF(OR(F58="",H58=""),"",F58-H58)</f>
        <v/>
      </c>
      <c r="J58" s="16">
        <f>IF(I58="","",IF(ABS(I58)&lt;=Toleranz,"ok","prüfen"))</f>
        <v/>
      </c>
      <c r="K58" s="12" t="n"/>
    </row>
    <row r="59">
      <c r="A59" s="19">
        <f>IF(Mitarbeitende!A57="","",Mitarbeitende!A57)</f>
        <v/>
      </c>
      <c r="B59" s="19">
        <f>IF(Mitarbeitende!B57="","",Mitarbeitende!B57)</f>
        <v/>
      </c>
      <c r="C59" s="19">
        <f>IF(Mitarbeitende!C57="","",Mitarbeitende!C57)</f>
        <v/>
      </c>
      <c r="D59" s="19">
        <f>IF(Mitarbeitende!Q57="","",Mitarbeitende!Q57)</f>
        <v/>
      </c>
      <c r="E59" s="15" t="n"/>
      <c r="F59" s="15" t="n"/>
      <c r="G59" s="21" t="n"/>
      <c r="H59" s="25">
        <f>IF(OR(E59="",G59=""),"",ROUND(E59*G59,2))</f>
        <v/>
      </c>
      <c r="I59" s="25">
        <f>IF(OR(F59="",H59=""),"",F59-H59)</f>
        <v/>
      </c>
      <c r="J59" s="16">
        <f>IF(I59="","",IF(ABS(I59)&lt;=Toleranz,"ok","prüfen"))</f>
        <v/>
      </c>
      <c r="K59" s="12" t="n"/>
    </row>
    <row r="60">
      <c r="A60" s="19">
        <f>IF(Mitarbeitende!A58="","",Mitarbeitende!A58)</f>
        <v/>
      </c>
      <c r="B60" s="19">
        <f>IF(Mitarbeitende!B58="","",Mitarbeitende!B58)</f>
        <v/>
      </c>
      <c r="C60" s="19">
        <f>IF(Mitarbeitende!C58="","",Mitarbeitende!C58)</f>
        <v/>
      </c>
      <c r="D60" s="19">
        <f>IF(Mitarbeitende!Q58="","",Mitarbeitende!Q58)</f>
        <v/>
      </c>
      <c r="E60" s="15" t="n"/>
      <c r="F60" s="15" t="n"/>
      <c r="G60" s="21" t="n"/>
      <c r="H60" s="25">
        <f>IF(OR(E60="",G60=""),"",ROUND(E60*G60,2))</f>
        <v/>
      </c>
      <c r="I60" s="25">
        <f>IF(OR(F60="",H60=""),"",F60-H60)</f>
        <v/>
      </c>
      <c r="J60" s="16">
        <f>IF(I60="","",IF(ABS(I60)&lt;=Toleranz,"ok","prüfen"))</f>
        <v/>
      </c>
      <c r="K60" s="12" t="n"/>
    </row>
    <row r="61">
      <c r="A61" s="19">
        <f>IF(Mitarbeitende!A59="","",Mitarbeitende!A59)</f>
        <v/>
      </c>
      <c r="B61" s="19">
        <f>IF(Mitarbeitende!B59="","",Mitarbeitende!B59)</f>
        <v/>
      </c>
      <c r="C61" s="19">
        <f>IF(Mitarbeitende!C59="","",Mitarbeitende!C59)</f>
        <v/>
      </c>
      <c r="D61" s="19">
        <f>IF(Mitarbeitende!Q59="","",Mitarbeitende!Q59)</f>
        <v/>
      </c>
      <c r="E61" s="15" t="n"/>
      <c r="F61" s="15" t="n"/>
      <c r="G61" s="21" t="n"/>
      <c r="H61" s="25">
        <f>IF(OR(E61="",G61=""),"",ROUND(E61*G61,2))</f>
        <v/>
      </c>
      <c r="I61" s="25">
        <f>IF(OR(F61="",H61=""),"",F61-H61)</f>
        <v/>
      </c>
      <c r="J61" s="16">
        <f>IF(I61="","",IF(ABS(I61)&lt;=Toleranz,"ok","prüfen"))</f>
        <v/>
      </c>
      <c r="K61" s="12" t="n"/>
    </row>
    <row r="62">
      <c r="A62" s="19">
        <f>IF(Mitarbeitende!A60="","",Mitarbeitende!A60)</f>
        <v/>
      </c>
      <c r="B62" s="19">
        <f>IF(Mitarbeitende!B60="","",Mitarbeitende!B60)</f>
        <v/>
      </c>
      <c r="C62" s="19">
        <f>IF(Mitarbeitende!C60="","",Mitarbeitende!C60)</f>
        <v/>
      </c>
      <c r="D62" s="19">
        <f>IF(Mitarbeitende!Q60="","",Mitarbeitende!Q60)</f>
        <v/>
      </c>
      <c r="E62" s="15" t="n"/>
      <c r="F62" s="15" t="n"/>
      <c r="G62" s="21" t="n"/>
      <c r="H62" s="25">
        <f>IF(OR(E62="",G62=""),"",ROUND(E62*G62,2))</f>
        <v/>
      </c>
      <c r="I62" s="25">
        <f>IF(OR(F62="",H62=""),"",F62-H62)</f>
        <v/>
      </c>
      <c r="J62" s="16">
        <f>IF(I62="","",IF(ABS(I62)&lt;=Toleranz,"ok","prüfen"))</f>
        <v/>
      </c>
      <c r="K62" s="12" t="n"/>
    </row>
    <row r="63">
      <c r="A63" s="19">
        <f>IF(Mitarbeitende!A61="","",Mitarbeitende!A61)</f>
        <v/>
      </c>
      <c r="B63" s="19">
        <f>IF(Mitarbeitende!B61="","",Mitarbeitende!B61)</f>
        <v/>
      </c>
      <c r="C63" s="19">
        <f>IF(Mitarbeitende!C61="","",Mitarbeitende!C61)</f>
        <v/>
      </c>
      <c r="D63" s="19">
        <f>IF(Mitarbeitende!Q61="","",Mitarbeitende!Q61)</f>
        <v/>
      </c>
      <c r="E63" s="15" t="n"/>
      <c r="F63" s="15" t="n"/>
      <c r="G63" s="21" t="n"/>
      <c r="H63" s="25">
        <f>IF(OR(E63="",G63=""),"",ROUND(E63*G63,2))</f>
        <v/>
      </c>
      <c r="I63" s="25">
        <f>IF(OR(F63="",H63=""),"",F63-H63)</f>
        <v/>
      </c>
      <c r="J63" s="16">
        <f>IF(I63="","",IF(ABS(I63)&lt;=Toleranz,"ok","prüfen"))</f>
        <v/>
      </c>
      <c r="K63" s="12" t="n"/>
    </row>
    <row r="64">
      <c r="A64" s="19">
        <f>IF(Mitarbeitende!A62="","",Mitarbeitende!A62)</f>
        <v/>
      </c>
      <c r="B64" s="19">
        <f>IF(Mitarbeitende!B62="","",Mitarbeitende!B62)</f>
        <v/>
      </c>
      <c r="C64" s="19">
        <f>IF(Mitarbeitende!C62="","",Mitarbeitende!C62)</f>
        <v/>
      </c>
      <c r="D64" s="19">
        <f>IF(Mitarbeitende!Q62="","",Mitarbeitende!Q62)</f>
        <v/>
      </c>
      <c r="E64" s="15" t="n"/>
      <c r="F64" s="15" t="n"/>
      <c r="G64" s="21" t="n"/>
      <c r="H64" s="25">
        <f>IF(OR(E64="",G64=""),"",ROUND(E64*G64,2))</f>
        <v/>
      </c>
      <c r="I64" s="25">
        <f>IF(OR(F64="",H64=""),"",F64-H64)</f>
        <v/>
      </c>
      <c r="J64" s="16">
        <f>IF(I64="","",IF(ABS(I64)&lt;=Toleranz,"ok","prüfen"))</f>
        <v/>
      </c>
      <c r="K64" s="12" t="n"/>
    </row>
    <row r="65">
      <c r="A65" s="19">
        <f>IF(Mitarbeitende!A63="","",Mitarbeitende!A63)</f>
        <v/>
      </c>
      <c r="B65" s="19">
        <f>IF(Mitarbeitende!B63="","",Mitarbeitende!B63)</f>
        <v/>
      </c>
      <c r="C65" s="19">
        <f>IF(Mitarbeitende!C63="","",Mitarbeitende!C63)</f>
        <v/>
      </c>
      <c r="D65" s="19">
        <f>IF(Mitarbeitende!Q63="","",Mitarbeitende!Q63)</f>
        <v/>
      </c>
      <c r="E65" s="15" t="n"/>
      <c r="F65" s="15" t="n"/>
      <c r="G65" s="21" t="n"/>
      <c r="H65" s="25">
        <f>IF(OR(E65="",G65=""),"",ROUND(E65*G65,2))</f>
        <v/>
      </c>
      <c r="I65" s="25">
        <f>IF(OR(F65="",H65=""),"",F65-H65)</f>
        <v/>
      </c>
      <c r="J65" s="16">
        <f>IF(I65="","",IF(ABS(I65)&lt;=Toleranz,"ok","prüfen"))</f>
        <v/>
      </c>
      <c r="K65" s="12" t="n"/>
    </row>
    <row r="66">
      <c r="A66" s="19">
        <f>IF(Mitarbeitende!A64="","",Mitarbeitende!A64)</f>
        <v/>
      </c>
      <c r="B66" s="19">
        <f>IF(Mitarbeitende!B64="","",Mitarbeitende!B64)</f>
        <v/>
      </c>
      <c r="C66" s="19">
        <f>IF(Mitarbeitende!C64="","",Mitarbeitende!C64)</f>
        <v/>
      </c>
      <c r="D66" s="19">
        <f>IF(Mitarbeitende!Q64="","",Mitarbeitende!Q64)</f>
        <v/>
      </c>
      <c r="E66" s="15" t="n"/>
      <c r="F66" s="15" t="n"/>
      <c r="G66" s="21" t="n"/>
      <c r="H66" s="25">
        <f>IF(OR(E66="",G66=""),"",ROUND(E66*G66,2))</f>
        <v/>
      </c>
      <c r="I66" s="25">
        <f>IF(OR(F66="",H66=""),"",F66-H66)</f>
        <v/>
      </c>
      <c r="J66" s="16">
        <f>IF(I66="","",IF(ABS(I66)&lt;=Toleranz,"ok","prüfen"))</f>
        <v/>
      </c>
      <c r="K66" s="12" t="n"/>
    </row>
    <row r="67">
      <c r="A67" s="19">
        <f>IF(Mitarbeitende!A65="","",Mitarbeitende!A65)</f>
        <v/>
      </c>
      <c r="B67" s="19">
        <f>IF(Mitarbeitende!B65="","",Mitarbeitende!B65)</f>
        <v/>
      </c>
      <c r="C67" s="19">
        <f>IF(Mitarbeitende!C65="","",Mitarbeitende!C65)</f>
        <v/>
      </c>
      <c r="D67" s="19">
        <f>IF(Mitarbeitende!Q65="","",Mitarbeitende!Q65)</f>
        <v/>
      </c>
      <c r="E67" s="15" t="n"/>
      <c r="F67" s="15" t="n"/>
      <c r="G67" s="21" t="n"/>
      <c r="H67" s="25">
        <f>IF(OR(E67="",G67=""),"",ROUND(E67*G67,2))</f>
        <v/>
      </c>
      <c r="I67" s="25">
        <f>IF(OR(F67="",H67=""),"",F67-H67)</f>
        <v/>
      </c>
      <c r="J67" s="16">
        <f>IF(I67="","",IF(ABS(I67)&lt;=Toleranz,"ok","prüfen"))</f>
        <v/>
      </c>
      <c r="K67" s="12" t="n"/>
    </row>
    <row r="68">
      <c r="A68" s="19">
        <f>IF(Mitarbeitende!A66="","",Mitarbeitende!A66)</f>
        <v/>
      </c>
      <c r="B68" s="19">
        <f>IF(Mitarbeitende!B66="","",Mitarbeitende!B66)</f>
        <v/>
      </c>
      <c r="C68" s="19">
        <f>IF(Mitarbeitende!C66="","",Mitarbeitende!C66)</f>
        <v/>
      </c>
      <c r="D68" s="19">
        <f>IF(Mitarbeitende!Q66="","",Mitarbeitende!Q66)</f>
        <v/>
      </c>
      <c r="E68" s="15" t="n"/>
      <c r="F68" s="15" t="n"/>
      <c r="G68" s="21" t="n"/>
      <c r="H68" s="25">
        <f>IF(OR(E68="",G68=""),"",ROUND(E68*G68,2))</f>
        <v/>
      </c>
      <c r="I68" s="25">
        <f>IF(OR(F68="",H68=""),"",F68-H68)</f>
        <v/>
      </c>
      <c r="J68" s="16">
        <f>IF(I68="","",IF(ABS(I68)&lt;=Toleranz,"ok","prüfen"))</f>
        <v/>
      </c>
      <c r="K68" s="12" t="n"/>
    </row>
    <row r="69">
      <c r="A69" s="19">
        <f>IF(Mitarbeitende!A67="","",Mitarbeitende!A67)</f>
        <v/>
      </c>
      <c r="B69" s="19">
        <f>IF(Mitarbeitende!B67="","",Mitarbeitende!B67)</f>
        <v/>
      </c>
      <c r="C69" s="19">
        <f>IF(Mitarbeitende!C67="","",Mitarbeitende!C67)</f>
        <v/>
      </c>
      <c r="D69" s="19">
        <f>IF(Mitarbeitende!Q67="","",Mitarbeitende!Q67)</f>
        <v/>
      </c>
      <c r="E69" s="15" t="n"/>
      <c r="F69" s="15" t="n"/>
      <c r="G69" s="21" t="n"/>
      <c r="H69" s="25">
        <f>IF(OR(E69="",G69=""),"",ROUND(E69*G69,2))</f>
        <v/>
      </c>
      <c r="I69" s="25">
        <f>IF(OR(F69="",H69=""),"",F69-H69)</f>
        <v/>
      </c>
      <c r="J69" s="16">
        <f>IF(I69="","",IF(ABS(I69)&lt;=Toleranz,"ok","prüfen"))</f>
        <v/>
      </c>
      <c r="K69" s="12" t="n"/>
    </row>
    <row r="70">
      <c r="A70" s="19">
        <f>IF(Mitarbeitende!A68="","",Mitarbeitende!A68)</f>
        <v/>
      </c>
      <c r="B70" s="19">
        <f>IF(Mitarbeitende!B68="","",Mitarbeitende!B68)</f>
        <v/>
      </c>
      <c r="C70" s="19">
        <f>IF(Mitarbeitende!C68="","",Mitarbeitende!C68)</f>
        <v/>
      </c>
      <c r="D70" s="19">
        <f>IF(Mitarbeitende!Q68="","",Mitarbeitende!Q68)</f>
        <v/>
      </c>
      <c r="E70" s="15" t="n"/>
      <c r="F70" s="15" t="n"/>
      <c r="G70" s="21" t="n"/>
      <c r="H70" s="25">
        <f>IF(OR(E70="",G70=""),"",ROUND(E70*G70,2))</f>
        <v/>
      </c>
      <c r="I70" s="25">
        <f>IF(OR(F70="",H70=""),"",F70-H70)</f>
        <v/>
      </c>
      <c r="J70" s="16">
        <f>IF(I70="","",IF(ABS(I70)&lt;=Toleranz,"ok","prüfen"))</f>
        <v/>
      </c>
      <c r="K70" s="12" t="n"/>
    </row>
    <row r="71">
      <c r="A71" s="19">
        <f>IF(Mitarbeitende!A69="","",Mitarbeitende!A69)</f>
        <v/>
      </c>
      <c r="B71" s="19">
        <f>IF(Mitarbeitende!B69="","",Mitarbeitende!B69)</f>
        <v/>
      </c>
      <c r="C71" s="19">
        <f>IF(Mitarbeitende!C69="","",Mitarbeitende!C69)</f>
        <v/>
      </c>
      <c r="D71" s="19">
        <f>IF(Mitarbeitende!Q69="","",Mitarbeitende!Q69)</f>
        <v/>
      </c>
      <c r="E71" s="15" t="n"/>
      <c r="F71" s="15" t="n"/>
      <c r="G71" s="21" t="n"/>
      <c r="H71" s="25">
        <f>IF(OR(E71="",G71=""),"",ROUND(E71*G71,2))</f>
        <v/>
      </c>
      <c r="I71" s="25">
        <f>IF(OR(F71="",H71=""),"",F71-H71)</f>
        <v/>
      </c>
      <c r="J71" s="16">
        <f>IF(I71="","",IF(ABS(I71)&lt;=Toleranz,"ok","prüfen"))</f>
        <v/>
      </c>
      <c r="K71" s="12" t="n"/>
    </row>
    <row r="72">
      <c r="A72" s="19">
        <f>IF(Mitarbeitende!A70="","",Mitarbeitende!A70)</f>
        <v/>
      </c>
      <c r="B72" s="19">
        <f>IF(Mitarbeitende!B70="","",Mitarbeitende!B70)</f>
        <v/>
      </c>
      <c r="C72" s="19">
        <f>IF(Mitarbeitende!C70="","",Mitarbeitende!C70)</f>
        <v/>
      </c>
      <c r="D72" s="19">
        <f>IF(Mitarbeitende!Q70="","",Mitarbeitende!Q70)</f>
        <v/>
      </c>
      <c r="E72" s="15" t="n"/>
      <c r="F72" s="15" t="n"/>
      <c r="G72" s="21" t="n"/>
      <c r="H72" s="25">
        <f>IF(OR(E72="",G72=""),"",ROUND(E72*G72,2))</f>
        <v/>
      </c>
      <c r="I72" s="25">
        <f>IF(OR(F72="",H72=""),"",F72-H72)</f>
        <v/>
      </c>
      <c r="J72" s="16">
        <f>IF(I72="","",IF(ABS(I72)&lt;=Toleranz,"ok","prüfen"))</f>
        <v/>
      </c>
      <c r="K72" s="12" t="n"/>
    </row>
    <row r="73">
      <c r="A73" s="19">
        <f>IF(Mitarbeitende!A71="","",Mitarbeitende!A71)</f>
        <v/>
      </c>
      <c r="B73" s="19">
        <f>IF(Mitarbeitende!B71="","",Mitarbeitende!B71)</f>
        <v/>
      </c>
      <c r="C73" s="19">
        <f>IF(Mitarbeitende!C71="","",Mitarbeitende!C71)</f>
        <v/>
      </c>
      <c r="D73" s="19">
        <f>IF(Mitarbeitende!Q71="","",Mitarbeitende!Q71)</f>
        <v/>
      </c>
      <c r="E73" s="15" t="n"/>
      <c r="F73" s="15" t="n"/>
      <c r="G73" s="21" t="n"/>
      <c r="H73" s="25">
        <f>IF(OR(E73="",G73=""),"",ROUND(E73*G73,2))</f>
        <v/>
      </c>
      <c r="I73" s="25">
        <f>IF(OR(F73="",H73=""),"",F73-H73)</f>
        <v/>
      </c>
      <c r="J73" s="16">
        <f>IF(I73="","",IF(ABS(I73)&lt;=Toleranz,"ok","prüfen"))</f>
        <v/>
      </c>
      <c r="K73" s="12" t="n"/>
    </row>
    <row r="74">
      <c r="A74" s="19">
        <f>IF(Mitarbeitende!A72="","",Mitarbeitende!A72)</f>
        <v/>
      </c>
      <c r="B74" s="19">
        <f>IF(Mitarbeitende!B72="","",Mitarbeitende!B72)</f>
        <v/>
      </c>
      <c r="C74" s="19">
        <f>IF(Mitarbeitende!C72="","",Mitarbeitende!C72)</f>
        <v/>
      </c>
      <c r="D74" s="19">
        <f>IF(Mitarbeitende!Q72="","",Mitarbeitende!Q72)</f>
        <v/>
      </c>
      <c r="E74" s="15" t="n"/>
      <c r="F74" s="15" t="n"/>
      <c r="G74" s="21" t="n"/>
      <c r="H74" s="25">
        <f>IF(OR(E74="",G74=""),"",ROUND(E74*G74,2))</f>
        <v/>
      </c>
      <c r="I74" s="25">
        <f>IF(OR(F74="",H74=""),"",F74-H74)</f>
        <v/>
      </c>
      <c r="J74" s="16">
        <f>IF(I74="","",IF(ABS(I74)&lt;=Toleranz,"ok","prüfen"))</f>
        <v/>
      </c>
      <c r="K74" s="12" t="n"/>
    </row>
    <row r="75">
      <c r="A75" s="19">
        <f>IF(Mitarbeitende!A73="","",Mitarbeitende!A73)</f>
        <v/>
      </c>
      <c r="B75" s="19">
        <f>IF(Mitarbeitende!B73="","",Mitarbeitende!B73)</f>
        <v/>
      </c>
      <c r="C75" s="19">
        <f>IF(Mitarbeitende!C73="","",Mitarbeitende!C73)</f>
        <v/>
      </c>
      <c r="D75" s="19">
        <f>IF(Mitarbeitende!Q73="","",Mitarbeitende!Q73)</f>
        <v/>
      </c>
      <c r="E75" s="15" t="n"/>
      <c r="F75" s="15" t="n"/>
      <c r="G75" s="21" t="n"/>
      <c r="H75" s="25">
        <f>IF(OR(E75="",G75=""),"",ROUND(E75*G75,2))</f>
        <v/>
      </c>
      <c r="I75" s="25">
        <f>IF(OR(F75="",H75=""),"",F75-H75)</f>
        <v/>
      </c>
      <c r="J75" s="16">
        <f>IF(I75="","",IF(ABS(I75)&lt;=Toleranz,"ok","prüfen"))</f>
        <v/>
      </c>
      <c r="K75" s="12" t="n"/>
    </row>
    <row r="76">
      <c r="A76" s="19">
        <f>IF(Mitarbeitende!A74="","",Mitarbeitende!A74)</f>
        <v/>
      </c>
      <c r="B76" s="19">
        <f>IF(Mitarbeitende!B74="","",Mitarbeitende!B74)</f>
        <v/>
      </c>
      <c r="C76" s="19">
        <f>IF(Mitarbeitende!C74="","",Mitarbeitende!C74)</f>
        <v/>
      </c>
      <c r="D76" s="19">
        <f>IF(Mitarbeitende!Q74="","",Mitarbeitende!Q74)</f>
        <v/>
      </c>
      <c r="E76" s="15" t="n"/>
      <c r="F76" s="15" t="n"/>
      <c r="G76" s="21" t="n"/>
      <c r="H76" s="25">
        <f>IF(OR(E76="",G76=""),"",ROUND(E76*G76,2))</f>
        <v/>
      </c>
      <c r="I76" s="25">
        <f>IF(OR(F76="",H76=""),"",F76-H76)</f>
        <v/>
      </c>
      <c r="J76" s="16">
        <f>IF(I76="","",IF(ABS(I76)&lt;=Toleranz,"ok","prüfen"))</f>
        <v/>
      </c>
      <c r="K76" s="12" t="n"/>
    </row>
    <row r="77">
      <c r="A77" s="19">
        <f>IF(Mitarbeitende!A75="","",Mitarbeitende!A75)</f>
        <v/>
      </c>
      <c r="B77" s="19">
        <f>IF(Mitarbeitende!B75="","",Mitarbeitende!B75)</f>
        <v/>
      </c>
      <c r="C77" s="19">
        <f>IF(Mitarbeitende!C75="","",Mitarbeitende!C75)</f>
        <v/>
      </c>
      <c r="D77" s="19">
        <f>IF(Mitarbeitende!Q75="","",Mitarbeitende!Q75)</f>
        <v/>
      </c>
      <c r="E77" s="15" t="n"/>
      <c r="F77" s="15" t="n"/>
      <c r="G77" s="21" t="n"/>
      <c r="H77" s="25">
        <f>IF(OR(E77="",G77=""),"",ROUND(E77*G77,2))</f>
        <v/>
      </c>
      <c r="I77" s="25">
        <f>IF(OR(F77="",H77=""),"",F77-H77)</f>
        <v/>
      </c>
      <c r="J77" s="16">
        <f>IF(I77="","",IF(ABS(I77)&lt;=Toleranz,"ok","prüfen"))</f>
        <v/>
      </c>
      <c r="K77" s="12" t="n"/>
    </row>
    <row r="78">
      <c r="A78" s="19">
        <f>IF(Mitarbeitende!A76="","",Mitarbeitende!A76)</f>
        <v/>
      </c>
      <c r="B78" s="19">
        <f>IF(Mitarbeitende!B76="","",Mitarbeitende!B76)</f>
        <v/>
      </c>
      <c r="C78" s="19">
        <f>IF(Mitarbeitende!C76="","",Mitarbeitende!C76)</f>
        <v/>
      </c>
      <c r="D78" s="19">
        <f>IF(Mitarbeitende!Q76="","",Mitarbeitende!Q76)</f>
        <v/>
      </c>
      <c r="E78" s="15" t="n"/>
      <c r="F78" s="15" t="n"/>
      <c r="G78" s="21" t="n"/>
      <c r="H78" s="25">
        <f>IF(OR(E78="",G78=""),"",ROUND(E78*G78,2))</f>
        <v/>
      </c>
      <c r="I78" s="25">
        <f>IF(OR(F78="",H78=""),"",F78-H78)</f>
        <v/>
      </c>
      <c r="J78" s="16">
        <f>IF(I78="","",IF(ABS(I78)&lt;=Toleranz,"ok","prüfen"))</f>
        <v/>
      </c>
      <c r="K78" s="12" t="n"/>
    </row>
    <row r="79">
      <c r="A79" s="19">
        <f>IF(Mitarbeitende!A77="","",Mitarbeitende!A77)</f>
        <v/>
      </c>
      <c r="B79" s="19">
        <f>IF(Mitarbeitende!B77="","",Mitarbeitende!B77)</f>
        <v/>
      </c>
      <c r="C79" s="19">
        <f>IF(Mitarbeitende!C77="","",Mitarbeitende!C77)</f>
        <v/>
      </c>
      <c r="D79" s="19">
        <f>IF(Mitarbeitende!Q77="","",Mitarbeitende!Q77)</f>
        <v/>
      </c>
      <c r="E79" s="15" t="n"/>
      <c r="F79" s="15" t="n"/>
      <c r="G79" s="21" t="n"/>
      <c r="H79" s="25">
        <f>IF(OR(E79="",G79=""),"",ROUND(E79*G79,2))</f>
        <v/>
      </c>
      <c r="I79" s="25">
        <f>IF(OR(F79="",H79=""),"",F79-H79)</f>
        <v/>
      </c>
      <c r="J79" s="16">
        <f>IF(I79="","",IF(ABS(I79)&lt;=Toleranz,"ok","prüfen"))</f>
        <v/>
      </c>
      <c r="K79" s="12" t="n"/>
    </row>
    <row r="80">
      <c r="A80" s="19">
        <f>IF(Mitarbeitende!A78="","",Mitarbeitende!A78)</f>
        <v/>
      </c>
      <c r="B80" s="19">
        <f>IF(Mitarbeitende!B78="","",Mitarbeitende!B78)</f>
        <v/>
      </c>
      <c r="C80" s="19">
        <f>IF(Mitarbeitende!C78="","",Mitarbeitende!C78)</f>
        <v/>
      </c>
      <c r="D80" s="19">
        <f>IF(Mitarbeitende!Q78="","",Mitarbeitende!Q78)</f>
        <v/>
      </c>
      <c r="E80" s="15" t="n"/>
      <c r="F80" s="15" t="n"/>
      <c r="G80" s="21" t="n"/>
      <c r="H80" s="25">
        <f>IF(OR(E80="",G80=""),"",ROUND(E80*G80,2))</f>
        <v/>
      </c>
      <c r="I80" s="25">
        <f>IF(OR(F80="",H80=""),"",F80-H80)</f>
        <v/>
      </c>
      <c r="J80" s="16">
        <f>IF(I80="","",IF(ABS(I80)&lt;=Toleranz,"ok","prüfen"))</f>
        <v/>
      </c>
      <c r="K80" s="12" t="n"/>
    </row>
    <row r="81">
      <c r="A81" s="19">
        <f>IF(Mitarbeitende!A79="","",Mitarbeitende!A79)</f>
        <v/>
      </c>
      <c r="B81" s="19">
        <f>IF(Mitarbeitende!B79="","",Mitarbeitende!B79)</f>
        <v/>
      </c>
      <c r="C81" s="19">
        <f>IF(Mitarbeitende!C79="","",Mitarbeitende!C79)</f>
        <v/>
      </c>
      <c r="D81" s="19">
        <f>IF(Mitarbeitende!Q79="","",Mitarbeitende!Q79)</f>
        <v/>
      </c>
      <c r="E81" s="15" t="n"/>
      <c r="F81" s="15" t="n"/>
      <c r="G81" s="21" t="n"/>
      <c r="H81" s="25">
        <f>IF(OR(E81="",G81=""),"",ROUND(E81*G81,2))</f>
        <v/>
      </c>
      <c r="I81" s="25">
        <f>IF(OR(F81="",H81=""),"",F81-H81)</f>
        <v/>
      </c>
      <c r="J81" s="16">
        <f>IF(I81="","",IF(ABS(I81)&lt;=Toleranz,"ok","prüfen"))</f>
        <v/>
      </c>
      <c r="K81" s="12" t="n"/>
    </row>
    <row r="82">
      <c r="A82" s="19">
        <f>IF(Mitarbeitende!A80="","",Mitarbeitende!A80)</f>
        <v/>
      </c>
      <c r="B82" s="19">
        <f>IF(Mitarbeitende!B80="","",Mitarbeitende!B80)</f>
        <v/>
      </c>
      <c r="C82" s="19">
        <f>IF(Mitarbeitende!C80="","",Mitarbeitende!C80)</f>
        <v/>
      </c>
      <c r="D82" s="19">
        <f>IF(Mitarbeitende!Q80="","",Mitarbeitende!Q80)</f>
        <v/>
      </c>
      <c r="E82" s="15" t="n"/>
      <c r="F82" s="15" t="n"/>
      <c r="G82" s="21" t="n"/>
      <c r="H82" s="25">
        <f>IF(OR(E82="",G82=""),"",ROUND(E82*G82,2))</f>
        <v/>
      </c>
      <c r="I82" s="25">
        <f>IF(OR(F82="",H82=""),"",F82-H82)</f>
        <v/>
      </c>
      <c r="J82" s="16">
        <f>IF(I82="","",IF(ABS(I82)&lt;=Toleranz,"ok","prüfen"))</f>
        <v/>
      </c>
      <c r="K82" s="12" t="n"/>
    </row>
    <row r="83">
      <c r="A83" s="19">
        <f>IF(Mitarbeitende!A81="","",Mitarbeitende!A81)</f>
        <v/>
      </c>
      <c r="B83" s="19">
        <f>IF(Mitarbeitende!B81="","",Mitarbeitende!B81)</f>
        <v/>
      </c>
      <c r="C83" s="19">
        <f>IF(Mitarbeitende!C81="","",Mitarbeitende!C81)</f>
        <v/>
      </c>
      <c r="D83" s="19">
        <f>IF(Mitarbeitende!Q81="","",Mitarbeitende!Q81)</f>
        <v/>
      </c>
      <c r="E83" s="15" t="n"/>
      <c r="F83" s="15" t="n"/>
      <c r="G83" s="21" t="n"/>
      <c r="H83" s="25">
        <f>IF(OR(E83="",G83=""),"",ROUND(E83*G83,2))</f>
        <v/>
      </c>
      <c r="I83" s="25">
        <f>IF(OR(F83="",H83=""),"",F83-H83)</f>
        <v/>
      </c>
      <c r="J83" s="16">
        <f>IF(I83="","",IF(ABS(I83)&lt;=Toleranz,"ok","prüfen"))</f>
        <v/>
      </c>
      <c r="K83" s="12" t="n"/>
    </row>
    <row r="84">
      <c r="A84" s="19">
        <f>IF(Mitarbeitende!A82="","",Mitarbeitende!A82)</f>
        <v/>
      </c>
      <c r="B84" s="19">
        <f>IF(Mitarbeitende!B82="","",Mitarbeitende!B82)</f>
        <v/>
      </c>
      <c r="C84" s="19">
        <f>IF(Mitarbeitende!C82="","",Mitarbeitende!C82)</f>
        <v/>
      </c>
      <c r="D84" s="19">
        <f>IF(Mitarbeitende!Q82="","",Mitarbeitende!Q82)</f>
        <v/>
      </c>
      <c r="E84" s="15" t="n"/>
      <c r="F84" s="15" t="n"/>
      <c r="G84" s="21" t="n"/>
      <c r="H84" s="25">
        <f>IF(OR(E84="",G84=""),"",ROUND(E84*G84,2))</f>
        <v/>
      </c>
      <c r="I84" s="25">
        <f>IF(OR(F84="",H84=""),"",F84-H84)</f>
        <v/>
      </c>
      <c r="J84" s="16">
        <f>IF(I84="","",IF(ABS(I84)&lt;=Toleranz,"ok","prüfen"))</f>
        <v/>
      </c>
      <c r="K84" s="12" t="n"/>
    </row>
    <row r="85">
      <c r="A85" s="19">
        <f>IF(Mitarbeitende!A83="","",Mitarbeitende!A83)</f>
        <v/>
      </c>
      <c r="B85" s="19">
        <f>IF(Mitarbeitende!B83="","",Mitarbeitende!B83)</f>
        <v/>
      </c>
      <c r="C85" s="19">
        <f>IF(Mitarbeitende!C83="","",Mitarbeitende!C83)</f>
        <v/>
      </c>
      <c r="D85" s="19">
        <f>IF(Mitarbeitende!Q83="","",Mitarbeitende!Q83)</f>
        <v/>
      </c>
      <c r="E85" s="15" t="n"/>
      <c r="F85" s="15" t="n"/>
      <c r="G85" s="21" t="n"/>
      <c r="H85" s="25">
        <f>IF(OR(E85="",G85=""),"",ROUND(E85*G85,2))</f>
        <v/>
      </c>
      <c r="I85" s="25">
        <f>IF(OR(F85="",H85=""),"",F85-H85)</f>
        <v/>
      </c>
      <c r="J85" s="16">
        <f>IF(I85="","",IF(ABS(I85)&lt;=Toleranz,"ok","prüfen"))</f>
        <v/>
      </c>
      <c r="K85" s="12" t="n"/>
    </row>
    <row r="86">
      <c r="A86" s="19">
        <f>IF(Mitarbeitende!A84="","",Mitarbeitende!A84)</f>
        <v/>
      </c>
      <c r="B86" s="19">
        <f>IF(Mitarbeitende!B84="","",Mitarbeitende!B84)</f>
        <v/>
      </c>
      <c r="C86" s="19">
        <f>IF(Mitarbeitende!C84="","",Mitarbeitende!C84)</f>
        <v/>
      </c>
      <c r="D86" s="19">
        <f>IF(Mitarbeitende!Q84="","",Mitarbeitende!Q84)</f>
        <v/>
      </c>
      <c r="E86" s="15" t="n"/>
      <c r="F86" s="15" t="n"/>
      <c r="G86" s="21" t="n"/>
      <c r="H86" s="25">
        <f>IF(OR(E86="",G86=""),"",ROUND(E86*G86,2))</f>
        <v/>
      </c>
      <c r="I86" s="25">
        <f>IF(OR(F86="",H86=""),"",F86-H86)</f>
        <v/>
      </c>
      <c r="J86" s="16">
        <f>IF(I86="","",IF(ABS(I86)&lt;=Toleranz,"ok","prüfen"))</f>
        <v/>
      </c>
      <c r="K86" s="12" t="n"/>
    </row>
    <row r="87">
      <c r="A87" s="19">
        <f>IF(Mitarbeitende!A85="","",Mitarbeitende!A85)</f>
        <v/>
      </c>
      <c r="B87" s="19">
        <f>IF(Mitarbeitende!B85="","",Mitarbeitende!B85)</f>
        <v/>
      </c>
      <c r="C87" s="19">
        <f>IF(Mitarbeitende!C85="","",Mitarbeitende!C85)</f>
        <v/>
      </c>
      <c r="D87" s="19">
        <f>IF(Mitarbeitende!Q85="","",Mitarbeitende!Q85)</f>
        <v/>
      </c>
      <c r="E87" s="15" t="n"/>
      <c r="F87" s="15" t="n"/>
      <c r="G87" s="21" t="n"/>
      <c r="H87" s="25">
        <f>IF(OR(E87="",G87=""),"",ROUND(E87*G87,2))</f>
        <v/>
      </c>
      <c r="I87" s="25">
        <f>IF(OR(F87="",H87=""),"",F87-H87)</f>
        <v/>
      </c>
      <c r="J87" s="16">
        <f>IF(I87="","",IF(ABS(I87)&lt;=Toleranz,"ok","prüfen"))</f>
        <v/>
      </c>
      <c r="K87" s="12" t="n"/>
    </row>
    <row r="88">
      <c r="A88" s="19">
        <f>IF(Mitarbeitende!A86="","",Mitarbeitende!A86)</f>
        <v/>
      </c>
      <c r="B88" s="19">
        <f>IF(Mitarbeitende!B86="","",Mitarbeitende!B86)</f>
        <v/>
      </c>
      <c r="C88" s="19">
        <f>IF(Mitarbeitende!C86="","",Mitarbeitende!C86)</f>
        <v/>
      </c>
      <c r="D88" s="19">
        <f>IF(Mitarbeitende!Q86="","",Mitarbeitende!Q86)</f>
        <v/>
      </c>
      <c r="E88" s="15" t="n"/>
      <c r="F88" s="15" t="n"/>
      <c r="G88" s="21" t="n"/>
      <c r="H88" s="25">
        <f>IF(OR(E88="",G88=""),"",ROUND(E88*G88,2))</f>
        <v/>
      </c>
      <c r="I88" s="25">
        <f>IF(OR(F88="",H88=""),"",F88-H88)</f>
        <v/>
      </c>
      <c r="J88" s="16">
        <f>IF(I88="","",IF(ABS(I88)&lt;=Toleranz,"ok","prüfen"))</f>
        <v/>
      </c>
      <c r="K88" s="12" t="n"/>
    </row>
    <row r="89">
      <c r="A89" s="19">
        <f>IF(Mitarbeitende!A87="","",Mitarbeitende!A87)</f>
        <v/>
      </c>
      <c r="B89" s="19">
        <f>IF(Mitarbeitende!B87="","",Mitarbeitende!B87)</f>
        <v/>
      </c>
      <c r="C89" s="19">
        <f>IF(Mitarbeitende!C87="","",Mitarbeitende!C87)</f>
        <v/>
      </c>
      <c r="D89" s="19">
        <f>IF(Mitarbeitende!Q87="","",Mitarbeitende!Q87)</f>
        <v/>
      </c>
      <c r="E89" s="15" t="n"/>
      <c r="F89" s="15" t="n"/>
      <c r="G89" s="21" t="n"/>
      <c r="H89" s="25">
        <f>IF(OR(E89="",G89=""),"",ROUND(E89*G89,2))</f>
        <v/>
      </c>
      <c r="I89" s="25">
        <f>IF(OR(F89="",H89=""),"",F89-H89)</f>
        <v/>
      </c>
      <c r="J89" s="16">
        <f>IF(I89="","",IF(ABS(I89)&lt;=Toleranz,"ok","prüfen"))</f>
        <v/>
      </c>
      <c r="K89" s="12" t="n"/>
    </row>
    <row r="90">
      <c r="A90" s="19">
        <f>IF(Mitarbeitende!A88="","",Mitarbeitende!A88)</f>
        <v/>
      </c>
      <c r="B90" s="19">
        <f>IF(Mitarbeitende!B88="","",Mitarbeitende!B88)</f>
        <v/>
      </c>
      <c r="C90" s="19">
        <f>IF(Mitarbeitende!C88="","",Mitarbeitende!C88)</f>
        <v/>
      </c>
      <c r="D90" s="19">
        <f>IF(Mitarbeitende!Q88="","",Mitarbeitende!Q88)</f>
        <v/>
      </c>
      <c r="E90" s="15" t="n"/>
      <c r="F90" s="15" t="n"/>
      <c r="G90" s="21" t="n"/>
      <c r="H90" s="25">
        <f>IF(OR(E90="",G90=""),"",ROUND(E90*G90,2))</f>
        <v/>
      </c>
      <c r="I90" s="25">
        <f>IF(OR(F90="",H90=""),"",F90-H90)</f>
        <v/>
      </c>
      <c r="J90" s="16">
        <f>IF(I90="","",IF(ABS(I90)&lt;=Toleranz,"ok","prüfen"))</f>
        <v/>
      </c>
      <c r="K90" s="12" t="n"/>
    </row>
    <row r="91">
      <c r="A91" s="19">
        <f>IF(Mitarbeitende!A89="","",Mitarbeitende!A89)</f>
        <v/>
      </c>
      <c r="B91" s="19">
        <f>IF(Mitarbeitende!B89="","",Mitarbeitende!B89)</f>
        <v/>
      </c>
      <c r="C91" s="19">
        <f>IF(Mitarbeitende!C89="","",Mitarbeitende!C89)</f>
        <v/>
      </c>
      <c r="D91" s="19">
        <f>IF(Mitarbeitende!Q89="","",Mitarbeitende!Q89)</f>
        <v/>
      </c>
      <c r="E91" s="15" t="n"/>
      <c r="F91" s="15" t="n"/>
      <c r="G91" s="21" t="n"/>
      <c r="H91" s="25">
        <f>IF(OR(E91="",G91=""),"",ROUND(E91*G91,2))</f>
        <v/>
      </c>
      <c r="I91" s="25">
        <f>IF(OR(F91="",H91=""),"",F91-H91)</f>
        <v/>
      </c>
      <c r="J91" s="16">
        <f>IF(I91="","",IF(ABS(I91)&lt;=Toleranz,"ok","prüfen"))</f>
        <v/>
      </c>
      <c r="K91" s="12" t="n"/>
    </row>
    <row r="92">
      <c r="A92" s="19">
        <f>IF(Mitarbeitende!A90="","",Mitarbeitende!A90)</f>
        <v/>
      </c>
      <c r="B92" s="19">
        <f>IF(Mitarbeitende!B90="","",Mitarbeitende!B90)</f>
        <v/>
      </c>
      <c r="C92" s="19">
        <f>IF(Mitarbeitende!C90="","",Mitarbeitende!C90)</f>
        <v/>
      </c>
      <c r="D92" s="19">
        <f>IF(Mitarbeitende!Q90="","",Mitarbeitende!Q90)</f>
        <v/>
      </c>
      <c r="E92" s="15" t="n"/>
      <c r="F92" s="15" t="n"/>
      <c r="G92" s="21" t="n"/>
      <c r="H92" s="25">
        <f>IF(OR(E92="",G92=""),"",ROUND(E92*G92,2))</f>
        <v/>
      </c>
      <c r="I92" s="25">
        <f>IF(OR(F92="",H92=""),"",F92-H92)</f>
        <v/>
      </c>
      <c r="J92" s="16">
        <f>IF(I92="","",IF(ABS(I92)&lt;=Toleranz,"ok","prüfen"))</f>
        <v/>
      </c>
      <c r="K92" s="12" t="n"/>
    </row>
    <row r="93">
      <c r="A93" s="19">
        <f>IF(Mitarbeitende!A91="","",Mitarbeitende!A91)</f>
        <v/>
      </c>
      <c r="B93" s="19">
        <f>IF(Mitarbeitende!B91="","",Mitarbeitende!B91)</f>
        <v/>
      </c>
      <c r="C93" s="19">
        <f>IF(Mitarbeitende!C91="","",Mitarbeitende!C91)</f>
        <v/>
      </c>
      <c r="D93" s="19">
        <f>IF(Mitarbeitende!Q91="","",Mitarbeitende!Q91)</f>
        <v/>
      </c>
      <c r="E93" s="15" t="n"/>
      <c r="F93" s="15" t="n"/>
      <c r="G93" s="21" t="n"/>
      <c r="H93" s="25">
        <f>IF(OR(E93="",G93=""),"",ROUND(E93*G93,2))</f>
        <v/>
      </c>
      <c r="I93" s="25">
        <f>IF(OR(F93="",H93=""),"",F93-H93)</f>
        <v/>
      </c>
      <c r="J93" s="16">
        <f>IF(I93="","",IF(ABS(I93)&lt;=Toleranz,"ok","prüfen"))</f>
        <v/>
      </c>
      <c r="K93" s="12" t="n"/>
    </row>
    <row r="94">
      <c r="A94" s="19">
        <f>IF(Mitarbeitende!A92="","",Mitarbeitende!A92)</f>
        <v/>
      </c>
      <c r="B94" s="19">
        <f>IF(Mitarbeitende!B92="","",Mitarbeitende!B92)</f>
        <v/>
      </c>
      <c r="C94" s="19">
        <f>IF(Mitarbeitende!C92="","",Mitarbeitende!C92)</f>
        <v/>
      </c>
      <c r="D94" s="19">
        <f>IF(Mitarbeitende!Q92="","",Mitarbeitende!Q92)</f>
        <v/>
      </c>
      <c r="E94" s="15" t="n"/>
      <c r="F94" s="15" t="n"/>
      <c r="G94" s="21" t="n"/>
      <c r="H94" s="25">
        <f>IF(OR(E94="",G94=""),"",ROUND(E94*G94,2))</f>
        <v/>
      </c>
      <c r="I94" s="25">
        <f>IF(OR(F94="",H94=""),"",F94-H94)</f>
        <v/>
      </c>
      <c r="J94" s="16">
        <f>IF(I94="","",IF(ABS(I94)&lt;=Toleranz,"ok","prüfen"))</f>
        <v/>
      </c>
      <c r="K94" s="12" t="n"/>
    </row>
    <row r="95">
      <c r="A95" s="19">
        <f>IF(Mitarbeitende!A93="","",Mitarbeitende!A93)</f>
        <v/>
      </c>
      <c r="B95" s="19">
        <f>IF(Mitarbeitende!B93="","",Mitarbeitende!B93)</f>
        <v/>
      </c>
      <c r="C95" s="19">
        <f>IF(Mitarbeitende!C93="","",Mitarbeitende!C93)</f>
        <v/>
      </c>
      <c r="D95" s="19">
        <f>IF(Mitarbeitende!Q93="","",Mitarbeitende!Q93)</f>
        <v/>
      </c>
      <c r="E95" s="15" t="n"/>
      <c r="F95" s="15" t="n"/>
      <c r="G95" s="21" t="n"/>
      <c r="H95" s="25">
        <f>IF(OR(E95="",G95=""),"",ROUND(E95*G95,2))</f>
        <v/>
      </c>
      <c r="I95" s="25">
        <f>IF(OR(F95="",H95=""),"",F95-H95)</f>
        <v/>
      </c>
      <c r="J95" s="16">
        <f>IF(I95="","",IF(ABS(I95)&lt;=Toleranz,"ok","prüfen"))</f>
        <v/>
      </c>
      <c r="K95" s="12" t="n"/>
    </row>
    <row r="96">
      <c r="A96" s="19">
        <f>IF(Mitarbeitende!A94="","",Mitarbeitende!A94)</f>
        <v/>
      </c>
      <c r="B96" s="19">
        <f>IF(Mitarbeitende!B94="","",Mitarbeitende!B94)</f>
        <v/>
      </c>
      <c r="C96" s="19">
        <f>IF(Mitarbeitende!C94="","",Mitarbeitende!C94)</f>
        <v/>
      </c>
      <c r="D96" s="19">
        <f>IF(Mitarbeitende!Q94="","",Mitarbeitende!Q94)</f>
        <v/>
      </c>
      <c r="E96" s="15" t="n"/>
      <c r="F96" s="15" t="n"/>
      <c r="G96" s="21" t="n"/>
      <c r="H96" s="25">
        <f>IF(OR(E96="",G96=""),"",ROUND(E96*G96,2))</f>
        <v/>
      </c>
      <c r="I96" s="25">
        <f>IF(OR(F96="",H96=""),"",F96-H96)</f>
        <v/>
      </c>
      <c r="J96" s="16">
        <f>IF(I96="","",IF(ABS(I96)&lt;=Toleranz,"ok","prüfen"))</f>
        <v/>
      </c>
      <c r="K96" s="12" t="n"/>
    </row>
    <row r="97">
      <c r="A97" s="19">
        <f>IF(Mitarbeitende!A95="","",Mitarbeitende!A95)</f>
        <v/>
      </c>
      <c r="B97" s="19">
        <f>IF(Mitarbeitende!B95="","",Mitarbeitende!B95)</f>
        <v/>
      </c>
      <c r="C97" s="19">
        <f>IF(Mitarbeitende!C95="","",Mitarbeitende!C95)</f>
        <v/>
      </c>
      <c r="D97" s="19">
        <f>IF(Mitarbeitende!Q95="","",Mitarbeitende!Q95)</f>
        <v/>
      </c>
      <c r="E97" s="15" t="n"/>
      <c r="F97" s="15" t="n"/>
      <c r="G97" s="21" t="n"/>
      <c r="H97" s="25">
        <f>IF(OR(E97="",G97=""),"",ROUND(E97*G97,2))</f>
        <v/>
      </c>
      <c r="I97" s="25">
        <f>IF(OR(F97="",H97=""),"",F97-H97)</f>
        <v/>
      </c>
      <c r="J97" s="16">
        <f>IF(I97="","",IF(ABS(I97)&lt;=Toleranz,"ok","prüfen"))</f>
        <v/>
      </c>
      <c r="K97" s="12" t="n"/>
    </row>
    <row r="98">
      <c r="A98" s="19">
        <f>IF(Mitarbeitende!A96="","",Mitarbeitende!A96)</f>
        <v/>
      </c>
      <c r="B98" s="19">
        <f>IF(Mitarbeitende!B96="","",Mitarbeitende!B96)</f>
        <v/>
      </c>
      <c r="C98" s="19">
        <f>IF(Mitarbeitende!C96="","",Mitarbeitende!C96)</f>
        <v/>
      </c>
      <c r="D98" s="19">
        <f>IF(Mitarbeitende!Q96="","",Mitarbeitende!Q96)</f>
        <v/>
      </c>
      <c r="E98" s="15" t="n"/>
      <c r="F98" s="15" t="n"/>
      <c r="G98" s="21" t="n"/>
      <c r="H98" s="25">
        <f>IF(OR(E98="",G98=""),"",ROUND(E98*G98,2))</f>
        <v/>
      </c>
      <c r="I98" s="25">
        <f>IF(OR(F98="",H98=""),"",F98-H98)</f>
        <v/>
      </c>
      <c r="J98" s="16">
        <f>IF(I98="","",IF(ABS(I98)&lt;=Toleranz,"ok","prüfen"))</f>
        <v/>
      </c>
      <c r="K98" s="12" t="n"/>
    </row>
    <row r="99">
      <c r="A99" s="19">
        <f>IF(Mitarbeitende!A97="","",Mitarbeitende!A97)</f>
        <v/>
      </c>
      <c r="B99" s="19">
        <f>IF(Mitarbeitende!B97="","",Mitarbeitende!B97)</f>
        <v/>
      </c>
      <c r="C99" s="19">
        <f>IF(Mitarbeitende!C97="","",Mitarbeitende!C97)</f>
        <v/>
      </c>
      <c r="D99" s="19">
        <f>IF(Mitarbeitende!Q97="","",Mitarbeitende!Q97)</f>
        <v/>
      </c>
      <c r="E99" s="15" t="n"/>
      <c r="F99" s="15" t="n"/>
      <c r="G99" s="21" t="n"/>
      <c r="H99" s="25">
        <f>IF(OR(E99="",G99=""),"",ROUND(E99*G99,2))</f>
        <v/>
      </c>
      <c r="I99" s="25">
        <f>IF(OR(F99="",H99=""),"",F99-H99)</f>
        <v/>
      </c>
      <c r="J99" s="16">
        <f>IF(I99="","",IF(ABS(I99)&lt;=Toleranz,"ok","prüfen"))</f>
        <v/>
      </c>
      <c r="K99" s="12" t="n"/>
    </row>
    <row r="100">
      <c r="A100" s="19">
        <f>IF(Mitarbeitende!A98="","",Mitarbeitende!A98)</f>
        <v/>
      </c>
      <c r="B100" s="19">
        <f>IF(Mitarbeitende!B98="","",Mitarbeitende!B98)</f>
        <v/>
      </c>
      <c r="C100" s="19">
        <f>IF(Mitarbeitende!C98="","",Mitarbeitende!C98)</f>
        <v/>
      </c>
      <c r="D100" s="19">
        <f>IF(Mitarbeitende!Q98="","",Mitarbeitende!Q98)</f>
        <v/>
      </c>
      <c r="E100" s="15" t="n"/>
      <c r="F100" s="15" t="n"/>
      <c r="G100" s="21" t="n"/>
      <c r="H100" s="25">
        <f>IF(OR(E100="",G100=""),"",ROUND(E100*G100,2))</f>
        <v/>
      </c>
      <c r="I100" s="25">
        <f>IF(OR(F100="",H100=""),"",F100-H100)</f>
        <v/>
      </c>
      <c r="J100" s="16">
        <f>IF(I100="","",IF(ABS(I100)&lt;=Toleranz,"ok","prüfen"))</f>
        <v/>
      </c>
      <c r="K100" s="12" t="n"/>
    </row>
    <row r="101">
      <c r="A101" s="19">
        <f>IF(Mitarbeitende!A99="","",Mitarbeitende!A99)</f>
        <v/>
      </c>
      <c r="B101" s="19">
        <f>IF(Mitarbeitende!B99="","",Mitarbeitende!B99)</f>
        <v/>
      </c>
      <c r="C101" s="19">
        <f>IF(Mitarbeitende!C99="","",Mitarbeitende!C99)</f>
        <v/>
      </c>
      <c r="D101" s="19">
        <f>IF(Mitarbeitende!Q99="","",Mitarbeitende!Q99)</f>
        <v/>
      </c>
      <c r="E101" s="15" t="n"/>
      <c r="F101" s="15" t="n"/>
      <c r="G101" s="21" t="n"/>
      <c r="H101" s="25">
        <f>IF(OR(E101="",G101=""),"",ROUND(E101*G101,2))</f>
        <v/>
      </c>
      <c r="I101" s="25">
        <f>IF(OR(F101="",H101=""),"",F101-H101)</f>
        <v/>
      </c>
      <c r="J101" s="16">
        <f>IF(I101="","",IF(ABS(I101)&lt;=Toleranz,"ok","prüfen"))</f>
        <v/>
      </c>
      <c r="K101" s="12" t="n"/>
    </row>
    <row r="102">
      <c r="A102" s="19">
        <f>IF(Mitarbeitende!A100="","",Mitarbeitende!A100)</f>
        <v/>
      </c>
      <c r="B102" s="19">
        <f>IF(Mitarbeitende!B100="","",Mitarbeitende!B100)</f>
        <v/>
      </c>
      <c r="C102" s="19">
        <f>IF(Mitarbeitende!C100="","",Mitarbeitende!C100)</f>
        <v/>
      </c>
      <c r="D102" s="19">
        <f>IF(Mitarbeitende!Q100="","",Mitarbeitende!Q100)</f>
        <v/>
      </c>
      <c r="E102" s="15" t="n"/>
      <c r="F102" s="15" t="n"/>
      <c r="G102" s="21" t="n"/>
      <c r="H102" s="25">
        <f>IF(OR(E102="",G102=""),"",ROUND(E102*G102,2))</f>
        <v/>
      </c>
      <c r="I102" s="25">
        <f>IF(OR(F102="",H102=""),"",F102-H102)</f>
        <v/>
      </c>
      <c r="J102" s="16">
        <f>IF(I102="","",IF(ABS(I102)&lt;=Toleranz,"ok","prüfen"))</f>
        <v/>
      </c>
      <c r="K102" s="12" t="n"/>
    </row>
    <row r="103">
      <c r="A103" s="19">
        <f>IF(Mitarbeitende!A101="","",Mitarbeitende!A101)</f>
        <v/>
      </c>
      <c r="B103" s="19">
        <f>IF(Mitarbeitende!B101="","",Mitarbeitende!B101)</f>
        <v/>
      </c>
      <c r="C103" s="19">
        <f>IF(Mitarbeitende!C101="","",Mitarbeitende!C101)</f>
        <v/>
      </c>
      <c r="D103" s="19">
        <f>IF(Mitarbeitende!Q101="","",Mitarbeitende!Q101)</f>
        <v/>
      </c>
      <c r="E103" s="15" t="n"/>
      <c r="F103" s="15" t="n"/>
      <c r="G103" s="21" t="n"/>
      <c r="H103" s="25">
        <f>IF(OR(E103="",G103=""),"",ROUND(E103*G103,2))</f>
        <v/>
      </c>
      <c r="I103" s="25">
        <f>IF(OR(F103="",H103=""),"",F103-H103)</f>
        <v/>
      </c>
      <c r="J103" s="16">
        <f>IF(I103="","",IF(ABS(I103)&lt;=Toleranz,"ok","prüfen"))</f>
        <v/>
      </c>
      <c r="K103" s="12" t="n"/>
    </row>
    <row r="104">
      <c r="A104" s="19">
        <f>IF(Mitarbeitende!A102="","",Mitarbeitende!A102)</f>
        <v/>
      </c>
      <c r="B104" s="19">
        <f>IF(Mitarbeitende!B102="","",Mitarbeitende!B102)</f>
        <v/>
      </c>
      <c r="C104" s="19">
        <f>IF(Mitarbeitende!C102="","",Mitarbeitende!C102)</f>
        <v/>
      </c>
      <c r="D104" s="19">
        <f>IF(Mitarbeitende!Q102="","",Mitarbeitende!Q102)</f>
        <v/>
      </c>
      <c r="E104" s="15" t="n"/>
      <c r="F104" s="15" t="n"/>
      <c r="G104" s="21" t="n"/>
      <c r="H104" s="25">
        <f>IF(OR(E104="",G104=""),"",ROUND(E104*G104,2))</f>
        <v/>
      </c>
      <c r="I104" s="25">
        <f>IF(OR(F104="",H104=""),"",F104-H104)</f>
        <v/>
      </c>
      <c r="J104" s="16">
        <f>IF(I104="","",IF(ABS(I104)&lt;=Toleranz,"ok","prüfen"))</f>
        <v/>
      </c>
      <c r="K104" s="12" t="n"/>
    </row>
    <row r="105">
      <c r="A105" s="19">
        <f>IF(Mitarbeitende!A103="","",Mitarbeitende!A103)</f>
        <v/>
      </c>
      <c r="B105" s="19">
        <f>IF(Mitarbeitende!B103="","",Mitarbeitende!B103)</f>
        <v/>
      </c>
      <c r="C105" s="19">
        <f>IF(Mitarbeitende!C103="","",Mitarbeitende!C103)</f>
        <v/>
      </c>
      <c r="D105" s="19">
        <f>IF(Mitarbeitende!Q103="","",Mitarbeitende!Q103)</f>
        <v/>
      </c>
      <c r="E105" s="15" t="n"/>
      <c r="F105" s="15" t="n"/>
      <c r="G105" s="21" t="n"/>
      <c r="H105" s="25">
        <f>IF(OR(E105="",G105=""),"",ROUND(E105*G105,2))</f>
        <v/>
      </c>
      <c r="I105" s="25">
        <f>IF(OR(F105="",H105=""),"",F105-H105)</f>
        <v/>
      </c>
      <c r="J105" s="16">
        <f>IF(I105="","",IF(ABS(I105)&lt;=Toleranz,"ok","prüfen"))</f>
        <v/>
      </c>
      <c r="K105" s="12" t="n"/>
    </row>
    <row r="106">
      <c r="A106" s="19">
        <f>IF(Mitarbeitende!A104="","",Mitarbeitende!A104)</f>
        <v/>
      </c>
      <c r="B106" s="19">
        <f>IF(Mitarbeitende!B104="","",Mitarbeitende!B104)</f>
        <v/>
      </c>
      <c r="C106" s="19">
        <f>IF(Mitarbeitende!C104="","",Mitarbeitende!C104)</f>
        <v/>
      </c>
      <c r="D106" s="19">
        <f>IF(Mitarbeitende!Q104="","",Mitarbeitende!Q104)</f>
        <v/>
      </c>
      <c r="E106" s="15" t="n"/>
      <c r="F106" s="15" t="n"/>
      <c r="G106" s="21" t="n"/>
      <c r="H106" s="25">
        <f>IF(OR(E106="",G106=""),"",ROUND(E106*G106,2))</f>
        <v/>
      </c>
      <c r="I106" s="25">
        <f>IF(OR(F106="",H106=""),"",F106-H106)</f>
        <v/>
      </c>
      <c r="J106" s="16">
        <f>IF(I106="","",IF(ABS(I106)&lt;=Toleranz,"ok","prüfen"))</f>
        <v/>
      </c>
      <c r="K106" s="12" t="n"/>
    </row>
    <row r="107">
      <c r="A107" s="19">
        <f>IF(Mitarbeitende!A105="","",Mitarbeitende!A105)</f>
        <v/>
      </c>
      <c r="B107" s="19">
        <f>IF(Mitarbeitende!B105="","",Mitarbeitende!B105)</f>
        <v/>
      </c>
      <c r="C107" s="19">
        <f>IF(Mitarbeitende!C105="","",Mitarbeitende!C105)</f>
        <v/>
      </c>
      <c r="D107" s="19">
        <f>IF(Mitarbeitende!Q105="","",Mitarbeitende!Q105)</f>
        <v/>
      </c>
      <c r="E107" s="15" t="n"/>
      <c r="F107" s="15" t="n"/>
      <c r="G107" s="21" t="n"/>
      <c r="H107" s="25">
        <f>IF(OR(E107="",G107=""),"",ROUND(E107*G107,2))</f>
        <v/>
      </c>
      <c r="I107" s="25">
        <f>IF(OR(F107="",H107=""),"",F107-H107)</f>
        <v/>
      </c>
      <c r="J107" s="16">
        <f>IF(I107="","",IF(ABS(I107)&lt;=Toleranz,"ok","prüfen"))</f>
        <v/>
      </c>
      <c r="K107" s="12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conditionalFormatting sqref="J8:J107">
    <cfRule type="expression" priority="1" dxfId="0">
      <formula>J8="prüfen"</formula>
    </cfRule>
  </conditionalFormatting>
  <dataValidations count="1">
    <dataValidation sqref="G8:G107" showDropDown="0" showInputMessage="1" showErrorMessage="1" allowBlank="1" errorTitle="Ungültige Eingabe" error="Wert zwischen 0 % und 50 %." promptTitle="Hinweis" prompt="Satz aus dem lesbaren Tarif des Kantons für Tarifcode und Bruttolohn." type="decimal" operator="between">
      <formula1>0</formula1>
      <formula2>0.5</formula2>
    </dataValidation>
  </dataValidations>
  <pageMargins left="0.75" right="0.75" top="1" bottom="1" header="0.5" footer="0.5"/>
  <pageSetup orientation="landscape" paperSize="9" fitToHeight="0" fitToWidth="1"/>
  <headerFooter>
    <oddHeader>&amp;L&amp;8 &amp;A&amp;R&amp;8 Seite &amp;P von &amp;N</oddHeader>
    <oddFooter>&amp;C&amp;"Arial"&amp;8 Vortrieb · vortrieb.ch · Stand Oktober 2026 · ersetzt keine Beratung im Einzelfall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J6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2" customWidth="1" min="8" max="8"/>
    <col width="22" customWidth="1" min="9" max="9"/>
    <col width="40" customWidth="1" min="10" max="10"/>
  </cols>
  <sheetData>
    <row r="1" ht="24" customHeight="1">
      <c r="A1" s="1" t="inlineStr">
        <is>
          <t>ELM-Übermittlung und Fristen</t>
        </is>
      </c>
    </row>
    <row r="2">
      <c r="A2" s="2" t="inlineStr">
        <is>
          <t>Pro Kanton und Periode. Frist = Periodenende plus Tage aus Einstellungen; Frist manuell übersteuert (z. B. TI Jahresabrechnung 31. Januar).</t>
        </is>
      </c>
    </row>
    <row r="4" ht="32" customHeight="1">
      <c r="A4" s="20" t="inlineStr">
        <is>
          <t>Kanton</t>
        </is>
      </c>
      <c r="B4" s="20" t="inlineStr">
        <is>
          <t>Periode (Monat oder Quartal, erster Tag)</t>
        </is>
      </c>
      <c r="C4" s="20" t="inlineStr">
        <is>
          <t>Periodenende</t>
        </is>
      </c>
      <c r="D4" s="20" t="inlineStr">
        <is>
          <t>Frist Tage (Einstellungen)</t>
        </is>
      </c>
      <c r="E4" s="20" t="inlineStr">
        <is>
          <t>Frist manuell</t>
        </is>
      </c>
      <c r="F4" s="20" t="inlineStr">
        <is>
          <t>Frist</t>
        </is>
      </c>
      <c r="G4" s="20" t="inlineStr">
        <is>
          <t>Übermittelt am</t>
        </is>
      </c>
      <c r="H4" s="20" t="inlineStr">
        <is>
          <t>Quittung erhalten (J/N)</t>
        </is>
      </c>
      <c r="I4" s="20" t="inlineStr">
        <is>
          <t>Status</t>
        </is>
      </c>
      <c r="J4" s="20" t="inlineStr">
        <is>
          <t>Bemerkung</t>
        </is>
      </c>
    </row>
    <row r="5">
      <c r="A5" s="12" t="inlineStr">
        <is>
          <t>ZH</t>
        </is>
      </c>
      <c r="B5" s="14" t="n">
        <v>46357</v>
      </c>
      <c r="C5" s="22">
        <f>IF(B5="","",IF(IFERROR(VLOOKUP(A5,KT_Tab,4,FALSE),"monatlich")="vierteljährlich",EOMONTH(B5,2),IF(IFERROR(VLOOKUP(A5,KT_Tab,4,FALSE),"monatlich")="jährlich",DATE(YEAR(B5),12,31),EOMONTH(B5,0))))</f>
        <v/>
      </c>
      <c r="D5" s="26">
        <f>IF(A5="","",IFERROR(VLOOKUP(A5,KT_Tab,5,FALSE),"Kanton fehlt"))</f>
        <v/>
      </c>
      <c r="E5" s="14" t="n"/>
      <c r="F5" s="22">
        <f>IF(C5="","",IF(E5&lt;&gt;"",E5,IF(ISNUMBER(D5),C5+D5,"")))</f>
        <v/>
      </c>
      <c r="G5" s="14" t="n">
        <v>46407</v>
      </c>
      <c r="H5" s="12" t="inlineStr">
        <is>
          <t>J</t>
        </is>
      </c>
      <c r="I5" s="16">
        <f>IF(A5="","",IF(F5="","Frist fehlt",IF(G5="",IF(F5&lt;TODAY(),"überfällig","offen"),IF(G5&gt;F5,"verspätet übermittelt",IF(H5="J","ok","Quittung prüfen")))))</f>
        <v/>
      </c>
      <c r="J5" s="12" t="inlineStr">
        <is>
          <t>Beispiel: Dezember, Frist 30 Tage (ZH)</t>
        </is>
      </c>
    </row>
    <row r="6">
      <c r="A6" s="12" t="inlineStr">
        <is>
          <t>TI</t>
        </is>
      </c>
      <c r="B6" s="14" t="n">
        <v>46296</v>
      </c>
      <c r="C6" s="22">
        <f>IF(B6="","",IF(IFERROR(VLOOKUP(A6,KT_Tab,4,FALSE),"monatlich")="vierteljährlich",EOMONTH(B6,2),IF(IFERROR(VLOOKUP(A6,KT_Tab,4,FALSE),"monatlich")="jährlich",DATE(YEAR(B6),12,31),EOMONTH(B6,0))))</f>
        <v/>
      </c>
      <c r="D6" s="26">
        <f>IF(A6="","",IFERROR(VLOOKUP(A6,KT_Tab,5,FALSE),"Kanton fehlt"))</f>
        <v/>
      </c>
      <c r="E6" s="14" t="n">
        <v>46418</v>
      </c>
      <c r="F6" s="22">
        <f>IF(C6="","",IF(E6&lt;&gt;"",E6,IF(ISNUMBER(D6),C6+D6,"")))</f>
        <v/>
      </c>
      <c r="G6" s="14" t="n"/>
      <c r="H6" s="12" t="n"/>
      <c r="I6" s="16">
        <f>IF(A6="","",IF(F6="","Frist fehlt",IF(G6="",IF(F6&lt;TODAY(),"überfällig","offen"),IF(G6&gt;F6,"verspätet übermittelt",IF(H6="J","ok","Quittung prüfen")))))</f>
        <v/>
      </c>
      <c r="J6" s="12" t="inlineStr">
        <is>
          <t>Beispiel: Jahresabrechnung TI bis 31. Januar</t>
        </is>
      </c>
    </row>
    <row r="7">
      <c r="A7" s="12" t="inlineStr">
        <is>
          <t>ZH</t>
        </is>
      </c>
      <c r="B7" s="14" t="n">
        <v>46388</v>
      </c>
      <c r="C7" s="22">
        <f>IF(B7="","",IF(IFERROR(VLOOKUP(A7,KT_Tab,4,FALSE),"monatlich")="vierteljährlich",EOMONTH(B7,2),IF(IFERROR(VLOOKUP(A7,KT_Tab,4,FALSE),"monatlich")="jährlich",DATE(YEAR(B7),12,31),EOMONTH(B7,0))))</f>
        <v/>
      </c>
      <c r="D7" s="26">
        <f>IF(A7="","",IFERROR(VLOOKUP(A7,KT_Tab,5,FALSE),"Kanton fehlt"))</f>
        <v/>
      </c>
      <c r="E7" s="14" t="n"/>
      <c r="F7" s="22">
        <f>IF(C7="","",IF(E7&lt;&gt;"",E7,IF(ISNUMBER(D7),C7+D7,"")))</f>
        <v/>
      </c>
      <c r="G7" s="14" t="n"/>
      <c r="H7" s="12" t="n"/>
      <c r="I7" s="16">
        <f>IF(A7="","",IF(F7="","Frist fehlt",IF(G7="",IF(F7&lt;TODAY(),"überfällig","offen"),IF(G7&gt;F7,"verspätet übermittelt",IF(H7="J","ok","Quittung prüfen")))))</f>
        <v/>
      </c>
      <c r="J7" s="12" t="inlineStr">
        <is>
          <t>Beispiel: Januar, Frist 30 Tage (ZH)</t>
        </is>
      </c>
    </row>
    <row r="8">
      <c r="A8" s="12" t="n"/>
      <c r="B8" s="14" t="n"/>
      <c r="C8" s="22">
        <f>IF(B8="","",IF(IFERROR(VLOOKUP(A8,KT_Tab,4,FALSE),"monatlich")="vierteljährlich",EOMONTH(B8,2),IF(IFERROR(VLOOKUP(A8,KT_Tab,4,FALSE),"monatlich")="jährlich",DATE(YEAR(B8),12,31),EOMONTH(B8,0))))</f>
        <v/>
      </c>
      <c r="D8" s="26">
        <f>IF(A8="","",IFERROR(VLOOKUP(A8,KT_Tab,5,FALSE),"Kanton fehlt"))</f>
        <v/>
      </c>
      <c r="E8" s="14" t="n"/>
      <c r="F8" s="22">
        <f>IF(C8="","",IF(E8&lt;&gt;"",E8,IF(ISNUMBER(D8),C8+D8,"")))</f>
        <v/>
      </c>
      <c r="G8" s="14" t="n"/>
      <c r="H8" s="12" t="n"/>
      <c r="I8" s="16">
        <f>IF(A8="","",IF(F8="","Frist fehlt",IF(G8="",IF(F8&lt;TODAY(),"überfällig","offen"),IF(G8&gt;F8,"verspätet übermittelt",IF(H8="J","ok","Quittung prüfen")))))</f>
        <v/>
      </c>
      <c r="J8" s="12" t="n"/>
    </row>
    <row r="9">
      <c r="A9" s="12" t="n"/>
      <c r="B9" s="14" t="n"/>
      <c r="C9" s="22">
        <f>IF(B9="","",IF(IFERROR(VLOOKUP(A9,KT_Tab,4,FALSE),"monatlich")="vierteljährlich",EOMONTH(B9,2),IF(IFERROR(VLOOKUP(A9,KT_Tab,4,FALSE),"monatlich")="jährlich",DATE(YEAR(B9),12,31),EOMONTH(B9,0))))</f>
        <v/>
      </c>
      <c r="D9" s="26">
        <f>IF(A9="","",IFERROR(VLOOKUP(A9,KT_Tab,5,FALSE),"Kanton fehlt"))</f>
        <v/>
      </c>
      <c r="E9" s="14" t="n"/>
      <c r="F9" s="22">
        <f>IF(C9="","",IF(E9&lt;&gt;"",E9,IF(ISNUMBER(D9),C9+D9,"")))</f>
        <v/>
      </c>
      <c r="G9" s="14" t="n"/>
      <c r="H9" s="12" t="n"/>
      <c r="I9" s="16">
        <f>IF(A9="","",IF(F9="","Frist fehlt",IF(G9="",IF(F9&lt;TODAY(),"überfällig","offen"),IF(G9&gt;F9,"verspätet übermittelt",IF(H9="J","ok","Quittung prüfen")))))</f>
        <v/>
      </c>
      <c r="J9" s="12" t="n"/>
    </row>
    <row r="10">
      <c r="A10" s="12" t="n"/>
      <c r="B10" s="14" t="n"/>
      <c r="C10" s="22">
        <f>IF(B10="","",IF(IFERROR(VLOOKUP(A10,KT_Tab,4,FALSE),"monatlich")="vierteljährlich",EOMONTH(B10,2),IF(IFERROR(VLOOKUP(A10,KT_Tab,4,FALSE),"monatlich")="jährlich",DATE(YEAR(B10),12,31),EOMONTH(B10,0))))</f>
        <v/>
      </c>
      <c r="D10" s="26">
        <f>IF(A10="","",IFERROR(VLOOKUP(A10,KT_Tab,5,FALSE),"Kanton fehlt"))</f>
        <v/>
      </c>
      <c r="E10" s="14" t="n"/>
      <c r="F10" s="22">
        <f>IF(C10="","",IF(E10&lt;&gt;"",E10,IF(ISNUMBER(D10),C10+D10,"")))</f>
        <v/>
      </c>
      <c r="G10" s="14" t="n"/>
      <c r="H10" s="12" t="n"/>
      <c r="I10" s="16">
        <f>IF(A10="","",IF(F10="","Frist fehlt",IF(G10="",IF(F10&lt;TODAY(),"überfällig","offen"),IF(G10&gt;F10,"verspätet übermittelt",IF(H10="J","ok","Quittung prüfen")))))</f>
        <v/>
      </c>
      <c r="J10" s="12" t="n"/>
    </row>
    <row r="11">
      <c r="A11" s="12" t="n"/>
      <c r="B11" s="14" t="n"/>
      <c r="C11" s="22">
        <f>IF(B11="","",IF(IFERROR(VLOOKUP(A11,KT_Tab,4,FALSE),"monatlich")="vierteljährlich",EOMONTH(B11,2),IF(IFERROR(VLOOKUP(A11,KT_Tab,4,FALSE),"monatlich")="jährlich",DATE(YEAR(B11),12,31),EOMONTH(B11,0))))</f>
        <v/>
      </c>
      <c r="D11" s="26">
        <f>IF(A11="","",IFERROR(VLOOKUP(A11,KT_Tab,5,FALSE),"Kanton fehlt"))</f>
        <v/>
      </c>
      <c r="E11" s="14" t="n"/>
      <c r="F11" s="22">
        <f>IF(C11="","",IF(E11&lt;&gt;"",E11,IF(ISNUMBER(D11),C11+D11,"")))</f>
        <v/>
      </c>
      <c r="G11" s="14" t="n"/>
      <c r="H11" s="12" t="n"/>
      <c r="I11" s="16">
        <f>IF(A11="","",IF(F11="","Frist fehlt",IF(G11="",IF(F11&lt;TODAY(),"überfällig","offen"),IF(G11&gt;F11,"verspätet übermittelt",IF(H11="J","ok","Quittung prüfen")))))</f>
        <v/>
      </c>
      <c r="J11" s="12" t="n"/>
    </row>
    <row r="12">
      <c r="A12" s="12" t="n"/>
      <c r="B12" s="14" t="n"/>
      <c r="C12" s="22">
        <f>IF(B12="","",IF(IFERROR(VLOOKUP(A12,KT_Tab,4,FALSE),"monatlich")="vierteljährlich",EOMONTH(B12,2),IF(IFERROR(VLOOKUP(A12,KT_Tab,4,FALSE),"monatlich")="jährlich",DATE(YEAR(B12),12,31),EOMONTH(B12,0))))</f>
        <v/>
      </c>
      <c r="D12" s="26">
        <f>IF(A12="","",IFERROR(VLOOKUP(A12,KT_Tab,5,FALSE),"Kanton fehlt"))</f>
        <v/>
      </c>
      <c r="E12" s="14" t="n"/>
      <c r="F12" s="22">
        <f>IF(C12="","",IF(E12&lt;&gt;"",E12,IF(ISNUMBER(D12),C12+D12,"")))</f>
        <v/>
      </c>
      <c r="G12" s="14" t="n"/>
      <c r="H12" s="12" t="n"/>
      <c r="I12" s="16">
        <f>IF(A12="","",IF(F12="","Frist fehlt",IF(G12="",IF(F12&lt;TODAY(),"überfällig","offen"),IF(G12&gt;F12,"verspätet übermittelt",IF(H12="J","ok","Quittung prüfen")))))</f>
        <v/>
      </c>
      <c r="J12" s="12" t="n"/>
    </row>
    <row r="13">
      <c r="A13" s="12" t="n"/>
      <c r="B13" s="14" t="n"/>
      <c r="C13" s="22">
        <f>IF(B13="","",IF(IFERROR(VLOOKUP(A13,KT_Tab,4,FALSE),"monatlich")="vierteljährlich",EOMONTH(B13,2),IF(IFERROR(VLOOKUP(A13,KT_Tab,4,FALSE),"monatlich")="jährlich",DATE(YEAR(B13),12,31),EOMONTH(B13,0))))</f>
        <v/>
      </c>
      <c r="D13" s="26">
        <f>IF(A13="","",IFERROR(VLOOKUP(A13,KT_Tab,5,FALSE),"Kanton fehlt"))</f>
        <v/>
      </c>
      <c r="E13" s="14" t="n"/>
      <c r="F13" s="22">
        <f>IF(C13="","",IF(E13&lt;&gt;"",E13,IF(ISNUMBER(D13),C13+D13,"")))</f>
        <v/>
      </c>
      <c r="G13" s="14" t="n"/>
      <c r="H13" s="12" t="n"/>
      <c r="I13" s="16">
        <f>IF(A13="","",IF(F13="","Frist fehlt",IF(G13="",IF(F13&lt;TODAY(),"überfällig","offen"),IF(G13&gt;F13,"verspätet übermittelt",IF(H13="J","ok","Quittung prüfen")))))</f>
        <v/>
      </c>
      <c r="J13" s="12" t="n"/>
    </row>
    <row r="14">
      <c r="A14" s="12" t="n"/>
      <c r="B14" s="14" t="n"/>
      <c r="C14" s="22">
        <f>IF(B14="","",IF(IFERROR(VLOOKUP(A14,KT_Tab,4,FALSE),"monatlich")="vierteljährlich",EOMONTH(B14,2),IF(IFERROR(VLOOKUP(A14,KT_Tab,4,FALSE),"monatlich")="jährlich",DATE(YEAR(B14),12,31),EOMONTH(B14,0))))</f>
        <v/>
      </c>
      <c r="D14" s="26">
        <f>IF(A14="","",IFERROR(VLOOKUP(A14,KT_Tab,5,FALSE),"Kanton fehlt"))</f>
        <v/>
      </c>
      <c r="E14" s="14" t="n"/>
      <c r="F14" s="22">
        <f>IF(C14="","",IF(E14&lt;&gt;"",E14,IF(ISNUMBER(D14),C14+D14,"")))</f>
        <v/>
      </c>
      <c r="G14" s="14" t="n"/>
      <c r="H14" s="12" t="n"/>
      <c r="I14" s="16">
        <f>IF(A14="","",IF(F14="","Frist fehlt",IF(G14="",IF(F14&lt;TODAY(),"überfällig","offen"),IF(G14&gt;F14,"verspätet übermittelt",IF(H14="J","ok","Quittung prüfen")))))</f>
        <v/>
      </c>
      <c r="J14" s="12" t="n"/>
    </row>
    <row r="15">
      <c r="A15" s="12" t="n"/>
      <c r="B15" s="14" t="n"/>
      <c r="C15" s="22">
        <f>IF(B15="","",IF(IFERROR(VLOOKUP(A15,KT_Tab,4,FALSE),"monatlich")="vierteljährlich",EOMONTH(B15,2),IF(IFERROR(VLOOKUP(A15,KT_Tab,4,FALSE),"monatlich")="jährlich",DATE(YEAR(B15),12,31),EOMONTH(B15,0))))</f>
        <v/>
      </c>
      <c r="D15" s="26">
        <f>IF(A15="","",IFERROR(VLOOKUP(A15,KT_Tab,5,FALSE),"Kanton fehlt"))</f>
        <v/>
      </c>
      <c r="E15" s="14" t="n"/>
      <c r="F15" s="22">
        <f>IF(C15="","",IF(E15&lt;&gt;"",E15,IF(ISNUMBER(D15),C15+D15,"")))</f>
        <v/>
      </c>
      <c r="G15" s="14" t="n"/>
      <c r="H15" s="12" t="n"/>
      <c r="I15" s="16">
        <f>IF(A15="","",IF(F15="","Frist fehlt",IF(G15="",IF(F15&lt;TODAY(),"überfällig","offen"),IF(G15&gt;F15,"verspätet übermittelt",IF(H15="J","ok","Quittung prüfen")))))</f>
        <v/>
      </c>
      <c r="J15" s="12" t="n"/>
    </row>
    <row r="16">
      <c r="A16" s="12" t="n"/>
      <c r="B16" s="14" t="n"/>
      <c r="C16" s="22">
        <f>IF(B16="","",IF(IFERROR(VLOOKUP(A16,KT_Tab,4,FALSE),"monatlich")="vierteljährlich",EOMONTH(B16,2),IF(IFERROR(VLOOKUP(A16,KT_Tab,4,FALSE),"monatlich")="jährlich",DATE(YEAR(B16),12,31),EOMONTH(B16,0))))</f>
        <v/>
      </c>
      <c r="D16" s="26">
        <f>IF(A16="","",IFERROR(VLOOKUP(A16,KT_Tab,5,FALSE),"Kanton fehlt"))</f>
        <v/>
      </c>
      <c r="E16" s="14" t="n"/>
      <c r="F16" s="22">
        <f>IF(C16="","",IF(E16&lt;&gt;"",E16,IF(ISNUMBER(D16),C16+D16,"")))</f>
        <v/>
      </c>
      <c r="G16" s="14" t="n"/>
      <c r="H16" s="12" t="n"/>
      <c r="I16" s="16">
        <f>IF(A16="","",IF(F16="","Frist fehlt",IF(G16="",IF(F16&lt;TODAY(),"überfällig","offen"),IF(G16&gt;F16,"verspätet übermittelt",IF(H16="J","ok","Quittung prüfen")))))</f>
        <v/>
      </c>
      <c r="J16" s="12" t="n"/>
    </row>
    <row r="17">
      <c r="A17" s="12" t="n"/>
      <c r="B17" s="14" t="n"/>
      <c r="C17" s="22">
        <f>IF(B17="","",IF(IFERROR(VLOOKUP(A17,KT_Tab,4,FALSE),"monatlich")="vierteljährlich",EOMONTH(B17,2),IF(IFERROR(VLOOKUP(A17,KT_Tab,4,FALSE),"monatlich")="jährlich",DATE(YEAR(B17),12,31),EOMONTH(B17,0))))</f>
        <v/>
      </c>
      <c r="D17" s="26">
        <f>IF(A17="","",IFERROR(VLOOKUP(A17,KT_Tab,5,FALSE),"Kanton fehlt"))</f>
        <v/>
      </c>
      <c r="E17" s="14" t="n"/>
      <c r="F17" s="22">
        <f>IF(C17="","",IF(E17&lt;&gt;"",E17,IF(ISNUMBER(D17),C17+D17,"")))</f>
        <v/>
      </c>
      <c r="G17" s="14" t="n"/>
      <c r="H17" s="12" t="n"/>
      <c r="I17" s="16">
        <f>IF(A17="","",IF(F17="","Frist fehlt",IF(G17="",IF(F17&lt;TODAY(),"überfällig","offen"),IF(G17&gt;F17,"verspätet übermittelt",IF(H17="J","ok","Quittung prüfen")))))</f>
        <v/>
      </c>
      <c r="J17" s="12" t="n"/>
    </row>
    <row r="18">
      <c r="A18" s="12" t="n"/>
      <c r="B18" s="14" t="n"/>
      <c r="C18" s="22">
        <f>IF(B18="","",IF(IFERROR(VLOOKUP(A18,KT_Tab,4,FALSE),"monatlich")="vierteljährlich",EOMONTH(B18,2),IF(IFERROR(VLOOKUP(A18,KT_Tab,4,FALSE),"monatlich")="jährlich",DATE(YEAR(B18),12,31),EOMONTH(B18,0))))</f>
        <v/>
      </c>
      <c r="D18" s="26">
        <f>IF(A18="","",IFERROR(VLOOKUP(A18,KT_Tab,5,FALSE),"Kanton fehlt"))</f>
        <v/>
      </c>
      <c r="E18" s="14" t="n"/>
      <c r="F18" s="22">
        <f>IF(C18="","",IF(E18&lt;&gt;"",E18,IF(ISNUMBER(D18),C18+D18,"")))</f>
        <v/>
      </c>
      <c r="G18" s="14" t="n"/>
      <c r="H18" s="12" t="n"/>
      <c r="I18" s="16">
        <f>IF(A18="","",IF(F18="","Frist fehlt",IF(G18="",IF(F18&lt;TODAY(),"überfällig","offen"),IF(G18&gt;F18,"verspätet übermittelt",IF(H18="J","ok","Quittung prüfen")))))</f>
        <v/>
      </c>
      <c r="J18" s="12" t="n"/>
    </row>
    <row r="19">
      <c r="A19" s="12" t="n"/>
      <c r="B19" s="14" t="n"/>
      <c r="C19" s="22">
        <f>IF(B19="","",IF(IFERROR(VLOOKUP(A19,KT_Tab,4,FALSE),"monatlich")="vierteljährlich",EOMONTH(B19,2),IF(IFERROR(VLOOKUP(A19,KT_Tab,4,FALSE),"monatlich")="jährlich",DATE(YEAR(B19),12,31),EOMONTH(B19,0))))</f>
        <v/>
      </c>
      <c r="D19" s="26">
        <f>IF(A19="","",IFERROR(VLOOKUP(A19,KT_Tab,5,FALSE),"Kanton fehlt"))</f>
        <v/>
      </c>
      <c r="E19" s="14" t="n"/>
      <c r="F19" s="22">
        <f>IF(C19="","",IF(E19&lt;&gt;"",E19,IF(ISNUMBER(D19),C19+D19,"")))</f>
        <v/>
      </c>
      <c r="G19" s="14" t="n"/>
      <c r="H19" s="12" t="n"/>
      <c r="I19" s="16">
        <f>IF(A19="","",IF(F19="","Frist fehlt",IF(G19="",IF(F19&lt;TODAY(),"überfällig","offen"),IF(G19&gt;F19,"verspätet übermittelt",IF(H19="J","ok","Quittung prüfen")))))</f>
        <v/>
      </c>
      <c r="J19" s="12" t="n"/>
    </row>
    <row r="20">
      <c r="A20" s="12" t="n"/>
      <c r="B20" s="14" t="n"/>
      <c r="C20" s="22">
        <f>IF(B20="","",IF(IFERROR(VLOOKUP(A20,KT_Tab,4,FALSE),"monatlich")="vierteljährlich",EOMONTH(B20,2),IF(IFERROR(VLOOKUP(A20,KT_Tab,4,FALSE),"monatlich")="jährlich",DATE(YEAR(B20),12,31),EOMONTH(B20,0))))</f>
        <v/>
      </c>
      <c r="D20" s="26">
        <f>IF(A20="","",IFERROR(VLOOKUP(A20,KT_Tab,5,FALSE),"Kanton fehlt"))</f>
        <v/>
      </c>
      <c r="E20" s="14" t="n"/>
      <c r="F20" s="22">
        <f>IF(C20="","",IF(E20&lt;&gt;"",E20,IF(ISNUMBER(D20),C20+D20,"")))</f>
        <v/>
      </c>
      <c r="G20" s="14" t="n"/>
      <c r="H20" s="12" t="n"/>
      <c r="I20" s="16">
        <f>IF(A20="","",IF(F20="","Frist fehlt",IF(G20="",IF(F20&lt;TODAY(),"überfällig","offen"),IF(G20&gt;F20,"verspätet übermittelt",IF(H20="J","ok","Quittung prüfen")))))</f>
        <v/>
      </c>
      <c r="J20" s="12" t="n"/>
    </row>
    <row r="21">
      <c r="A21" s="12" t="n"/>
      <c r="B21" s="14" t="n"/>
      <c r="C21" s="22">
        <f>IF(B21="","",IF(IFERROR(VLOOKUP(A21,KT_Tab,4,FALSE),"monatlich")="vierteljährlich",EOMONTH(B21,2),IF(IFERROR(VLOOKUP(A21,KT_Tab,4,FALSE),"monatlich")="jährlich",DATE(YEAR(B21),12,31),EOMONTH(B21,0))))</f>
        <v/>
      </c>
      <c r="D21" s="26">
        <f>IF(A21="","",IFERROR(VLOOKUP(A21,KT_Tab,5,FALSE),"Kanton fehlt"))</f>
        <v/>
      </c>
      <c r="E21" s="14" t="n"/>
      <c r="F21" s="22">
        <f>IF(C21="","",IF(E21&lt;&gt;"",E21,IF(ISNUMBER(D21),C21+D21,"")))</f>
        <v/>
      </c>
      <c r="G21" s="14" t="n"/>
      <c r="H21" s="12" t="n"/>
      <c r="I21" s="16">
        <f>IF(A21="","",IF(F21="","Frist fehlt",IF(G21="",IF(F21&lt;TODAY(),"überfällig","offen"),IF(G21&gt;F21,"verspätet übermittelt",IF(H21="J","ok","Quittung prüfen")))))</f>
        <v/>
      </c>
      <c r="J21" s="12" t="n"/>
    </row>
    <row r="22">
      <c r="A22" s="12" t="n"/>
      <c r="B22" s="14" t="n"/>
      <c r="C22" s="22">
        <f>IF(B22="","",IF(IFERROR(VLOOKUP(A22,KT_Tab,4,FALSE),"monatlich")="vierteljährlich",EOMONTH(B22,2),IF(IFERROR(VLOOKUP(A22,KT_Tab,4,FALSE),"monatlich")="jährlich",DATE(YEAR(B22),12,31),EOMONTH(B22,0))))</f>
        <v/>
      </c>
      <c r="D22" s="26">
        <f>IF(A22="","",IFERROR(VLOOKUP(A22,KT_Tab,5,FALSE),"Kanton fehlt"))</f>
        <v/>
      </c>
      <c r="E22" s="14" t="n"/>
      <c r="F22" s="22">
        <f>IF(C22="","",IF(E22&lt;&gt;"",E22,IF(ISNUMBER(D22),C22+D22,"")))</f>
        <v/>
      </c>
      <c r="G22" s="14" t="n"/>
      <c r="H22" s="12" t="n"/>
      <c r="I22" s="16">
        <f>IF(A22="","",IF(F22="","Frist fehlt",IF(G22="",IF(F22&lt;TODAY(),"überfällig","offen"),IF(G22&gt;F22,"verspätet übermittelt",IF(H22="J","ok","Quittung prüfen")))))</f>
        <v/>
      </c>
      <c r="J22" s="12" t="n"/>
    </row>
    <row r="23">
      <c r="A23" s="12" t="n"/>
      <c r="B23" s="14" t="n"/>
      <c r="C23" s="22">
        <f>IF(B23="","",IF(IFERROR(VLOOKUP(A23,KT_Tab,4,FALSE),"monatlich")="vierteljährlich",EOMONTH(B23,2),IF(IFERROR(VLOOKUP(A23,KT_Tab,4,FALSE),"monatlich")="jährlich",DATE(YEAR(B23),12,31),EOMONTH(B23,0))))</f>
        <v/>
      </c>
      <c r="D23" s="26">
        <f>IF(A23="","",IFERROR(VLOOKUP(A23,KT_Tab,5,FALSE),"Kanton fehlt"))</f>
        <v/>
      </c>
      <c r="E23" s="14" t="n"/>
      <c r="F23" s="22">
        <f>IF(C23="","",IF(E23&lt;&gt;"",E23,IF(ISNUMBER(D23),C23+D23,"")))</f>
        <v/>
      </c>
      <c r="G23" s="14" t="n"/>
      <c r="H23" s="12" t="n"/>
      <c r="I23" s="16">
        <f>IF(A23="","",IF(F23="","Frist fehlt",IF(G23="",IF(F23&lt;TODAY(),"überfällig","offen"),IF(G23&gt;F23,"verspätet übermittelt",IF(H23="J","ok","Quittung prüfen")))))</f>
        <v/>
      </c>
      <c r="J23" s="12" t="n"/>
    </row>
    <row r="24">
      <c r="A24" s="12" t="n"/>
      <c r="B24" s="14" t="n"/>
      <c r="C24" s="22">
        <f>IF(B24="","",IF(IFERROR(VLOOKUP(A24,KT_Tab,4,FALSE),"monatlich")="vierteljährlich",EOMONTH(B24,2),IF(IFERROR(VLOOKUP(A24,KT_Tab,4,FALSE),"monatlich")="jährlich",DATE(YEAR(B24),12,31),EOMONTH(B24,0))))</f>
        <v/>
      </c>
      <c r="D24" s="26">
        <f>IF(A24="","",IFERROR(VLOOKUP(A24,KT_Tab,5,FALSE),"Kanton fehlt"))</f>
        <v/>
      </c>
      <c r="E24" s="14" t="n"/>
      <c r="F24" s="22">
        <f>IF(C24="","",IF(E24&lt;&gt;"",E24,IF(ISNUMBER(D24),C24+D24,"")))</f>
        <v/>
      </c>
      <c r="G24" s="14" t="n"/>
      <c r="H24" s="12" t="n"/>
      <c r="I24" s="16">
        <f>IF(A24="","",IF(F24="","Frist fehlt",IF(G24="",IF(F24&lt;TODAY(),"überfällig","offen"),IF(G24&gt;F24,"verspätet übermittelt",IF(H24="J","ok","Quittung prüfen")))))</f>
        <v/>
      </c>
      <c r="J24" s="12" t="n"/>
    </row>
    <row r="25">
      <c r="A25" s="12" t="n"/>
      <c r="B25" s="14" t="n"/>
      <c r="C25" s="22">
        <f>IF(B25="","",IF(IFERROR(VLOOKUP(A25,KT_Tab,4,FALSE),"monatlich")="vierteljährlich",EOMONTH(B25,2),IF(IFERROR(VLOOKUP(A25,KT_Tab,4,FALSE),"monatlich")="jährlich",DATE(YEAR(B25),12,31),EOMONTH(B25,0))))</f>
        <v/>
      </c>
      <c r="D25" s="26">
        <f>IF(A25="","",IFERROR(VLOOKUP(A25,KT_Tab,5,FALSE),"Kanton fehlt"))</f>
        <v/>
      </c>
      <c r="E25" s="14" t="n"/>
      <c r="F25" s="22">
        <f>IF(C25="","",IF(E25&lt;&gt;"",E25,IF(ISNUMBER(D25),C25+D25,"")))</f>
        <v/>
      </c>
      <c r="G25" s="14" t="n"/>
      <c r="H25" s="12" t="n"/>
      <c r="I25" s="16">
        <f>IF(A25="","",IF(F25="","Frist fehlt",IF(G25="",IF(F25&lt;TODAY(),"überfällig","offen"),IF(G25&gt;F25,"verspätet übermittelt",IF(H25="J","ok","Quittung prüfen")))))</f>
        <v/>
      </c>
      <c r="J25" s="12" t="n"/>
    </row>
    <row r="26">
      <c r="A26" s="12" t="n"/>
      <c r="B26" s="14" t="n"/>
      <c r="C26" s="22">
        <f>IF(B26="","",IF(IFERROR(VLOOKUP(A26,KT_Tab,4,FALSE),"monatlich")="vierteljährlich",EOMONTH(B26,2),IF(IFERROR(VLOOKUP(A26,KT_Tab,4,FALSE),"monatlich")="jährlich",DATE(YEAR(B26),12,31),EOMONTH(B26,0))))</f>
        <v/>
      </c>
      <c r="D26" s="26">
        <f>IF(A26="","",IFERROR(VLOOKUP(A26,KT_Tab,5,FALSE),"Kanton fehlt"))</f>
        <v/>
      </c>
      <c r="E26" s="14" t="n"/>
      <c r="F26" s="22">
        <f>IF(C26="","",IF(E26&lt;&gt;"",E26,IF(ISNUMBER(D26),C26+D26,"")))</f>
        <v/>
      </c>
      <c r="G26" s="14" t="n"/>
      <c r="H26" s="12" t="n"/>
      <c r="I26" s="16">
        <f>IF(A26="","",IF(F26="","Frist fehlt",IF(G26="",IF(F26&lt;TODAY(),"überfällig","offen"),IF(G26&gt;F26,"verspätet übermittelt",IF(H26="J","ok","Quittung prüfen")))))</f>
        <v/>
      </c>
      <c r="J26" s="12" t="n"/>
    </row>
    <row r="27">
      <c r="A27" s="12" t="n"/>
      <c r="B27" s="14" t="n"/>
      <c r="C27" s="22">
        <f>IF(B27="","",IF(IFERROR(VLOOKUP(A27,KT_Tab,4,FALSE),"monatlich")="vierteljährlich",EOMONTH(B27,2),IF(IFERROR(VLOOKUP(A27,KT_Tab,4,FALSE),"monatlich")="jährlich",DATE(YEAR(B27),12,31),EOMONTH(B27,0))))</f>
        <v/>
      </c>
      <c r="D27" s="26">
        <f>IF(A27="","",IFERROR(VLOOKUP(A27,KT_Tab,5,FALSE),"Kanton fehlt"))</f>
        <v/>
      </c>
      <c r="E27" s="14" t="n"/>
      <c r="F27" s="22">
        <f>IF(C27="","",IF(E27&lt;&gt;"",E27,IF(ISNUMBER(D27),C27+D27,"")))</f>
        <v/>
      </c>
      <c r="G27" s="14" t="n"/>
      <c r="H27" s="12" t="n"/>
      <c r="I27" s="16">
        <f>IF(A27="","",IF(F27="","Frist fehlt",IF(G27="",IF(F27&lt;TODAY(),"überfällig","offen"),IF(G27&gt;F27,"verspätet übermittelt",IF(H27="J","ok","Quittung prüfen")))))</f>
        <v/>
      </c>
      <c r="J27" s="12" t="n"/>
    </row>
    <row r="28">
      <c r="A28" s="12" t="n"/>
      <c r="B28" s="14" t="n"/>
      <c r="C28" s="22">
        <f>IF(B28="","",IF(IFERROR(VLOOKUP(A28,KT_Tab,4,FALSE),"monatlich")="vierteljährlich",EOMONTH(B28,2),IF(IFERROR(VLOOKUP(A28,KT_Tab,4,FALSE),"monatlich")="jährlich",DATE(YEAR(B28),12,31),EOMONTH(B28,0))))</f>
        <v/>
      </c>
      <c r="D28" s="26">
        <f>IF(A28="","",IFERROR(VLOOKUP(A28,KT_Tab,5,FALSE),"Kanton fehlt"))</f>
        <v/>
      </c>
      <c r="E28" s="14" t="n"/>
      <c r="F28" s="22">
        <f>IF(C28="","",IF(E28&lt;&gt;"",E28,IF(ISNUMBER(D28),C28+D28,"")))</f>
        <v/>
      </c>
      <c r="G28" s="14" t="n"/>
      <c r="H28" s="12" t="n"/>
      <c r="I28" s="16">
        <f>IF(A28="","",IF(F28="","Frist fehlt",IF(G28="",IF(F28&lt;TODAY(),"überfällig","offen"),IF(G28&gt;F28,"verspätet übermittelt",IF(H28="J","ok","Quittung prüfen")))))</f>
        <v/>
      </c>
      <c r="J28" s="12" t="n"/>
    </row>
    <row r="29">
      <c r="A29" s="12" t="n"/>
      <c r="B29" s="14" t="n"/>
      <c r="C29" s="22">
        <f>IF(B29="","",IF(IFERROR(VLOOKUP(A29,KT_Tab,4,FALSE),"monatlich")="vierteljährlich",EOMONTH(B29,2),IF(IFERROR(VLOOKUP(A29,KT_Tab,4,FALSE),"monatlich")="jährlich",DATE(YEAR(B29),12,31),EOMONTH(B29,0))))</f>
        <v/>
      </c>
      <c r="D29" s="26">
        <f>IF(A29="","",IFERROR(VLOOKUP(A29,KT_Tab,5,FALSE),"Kanton fehlt"))</f>
        <v/>
      </c>
      <c r="E29" s="14" t="n"/>
      <c r="F29" s="22">
        <f>IF(C29="","",IF(E29&lt;&gt;"",E29,IF(ISNUMBER(D29),C29+D29,"")))</f>
        <v/>
      </c>
      <c r="G29" s="14" t="n"/>
      <c r="H29" s="12" t="n"/>
      <c r="I29" s="16">
        <f>IF(A29="","",IF(F29="","Frist fehlt",IF(G29="",IF(F29&lt;TODAY(),"überfällig","offen"),IF(G29&gt;F29,"verspätet übermittelt",IF(H29="J","ok","Quittung prüfen")))))</f>
        <v/>
      </c>
      <c r="J29" s="12" t="n"/>
    </row>
    <row r="30">
      <c r="A30" s="12" t="n"/>
      <c r="B30" s="14" t="n"/>
      <c r="C30" s="22">
        <f>IF(B30="","",IF(IFERROR(VLOOKUP(A30,KT_Tab,4,FALSE),"monatlich")="vierteljährlich",EOMONTH(B30,2),IF(IFERROR(VLOOKUP(A30,KT_Tab,4,FALSE),"monatlich")="jährlich",DATE(YEAR(B30),12,31),EOMONTH(B30,0))))</f>
        <v/>
      </c>
      <c r="D30" s="26">
        <f>IF(A30="","",IFERROR(VLOOKUP(A30,KT_Tab,5,FALSE),"Kanton fehlt"))</f>
        <v/>
      </c>
      <c r="E30" s="14" t="n"/>
      <c r="F30" s="22">
        <f>IF(C30="","",IF(E30&lt;&gt;"",E30,IF(ISNUMBER(D30),C30+D30,"")))</f>
        <v/>
      </c>
      <c r="G30" s="14" t="n"/>
      <c r="H30" s="12" t="n"/>
      <c r="I30" s="16">
        <f>IF(A30="","",IF(F30="","Frist fehlt",IF(G30="",IF(F30&lt;TODAY(),"überfällig","offen"),IF(G30&gt;F30,"verspätet übermittelt",IF(H30="J","ok","Quittung prüfen")))))</f>
        <v/>
      </c>
      <c r="J30" s="12" t="n"/>
    </row>
    <row r="31">
      <c r="A31" s="12" t="n"/>
      <c r="B31" s="14" t="n"/>
      <c r="C31" s="22">
        <f>IF(B31="","",IF(IFERROR(VLOOKUP(A31,KT_Tab,4,FALSE),"monatlich")="vierteljährlich",EOMONTH(B31,2),IF(IFERROR(VLOOKUP(A31,KT_Tab,4,FALSE),"monatlich")="jährlich",DATE(YEAR(B31),12,31),EOMONTH(B31,0))))</f>
        <v/>
      </c>
      <c r="D31" s="26">
        <f>IF(A31="","",IFERROR(VLOOKUP(A31,KT_Tab,5,FALSE),"Kanton fehlt"))</f>
        <v/>
      </c>
      <c r="E31" s="14" t="n"/>
      <c r="F31" s="22">
        <f>IF(C31="","",IF(E31&lt;&gt;"",E31,IF(ISNUMBER(D31),C31+D31,"")))</f>
        <v/>
      </c>
      <c r="G31" s="14" t="n"/>
      <c r="H31" s="12" t="n"/>
      <c r="I31" s="16">
        <f>IF(A31="","",IF(F31="","Frist fehlt",IF(G31="",IF(F31&lt;TODAY(),"überfällig","offen"),IF(G31&gt;F31,"verspätet übermittelt",IF(H31="J","ok","Quittung prüfen")))))</f>
        <v/>
      </c>
      <c r="J31" s="12" t="n"/>
    </row>
    <row r="32">
      <c r="A32" s="12" t="n"/>
      <c r="B32" s="14" t="n"/>
      <c r="C32" s="22">
        <f>IF(B32="","",IF(IFERROR(VLOOKUP(A32,KT_Tab,4,FALSE),"monatlich")="vierteljährlich",EOMONTH(B32,2),IF(IFERROR(VLOOKUP(A32,KT_Tab,4,FALSE),"monatlich")="jährlich",DATE(YEAR(B32),12,31),EOMONTH(B32,0))))</f>
        <v/>
      </c>
      <c r="D32" s="26">
        <f>IF(A32="","",IFERROR(VLOOKUP(A32,KT_Tab,5,FALSE),"Kanton fehlt"))</f>
        <v/>
      </c>
      <c r="E32" s="14" t="n"/>
      <c r="F32" s="22">
        <f>IF(C32="","",IF(E32&lt;&gt;"",E32,IF(ISNUMBER(D32),C32+D32,"")))</f>
        <v/>
      </c>
      <c r="G32" s="14" t="n"/>
      <c r="H32" s="12" t="n"/>
      <c r="I32" s="16">
        <f>IF(A32="","",IF(F32="","Frist fehlt",IF(G32="",IF(F32&lt;TODAY(),"überfällig","offen"),IF(G32&gt;F32,"verspätet übermittelt",IF(H32="J","ok","Quittung prüfen")))))</f>
        <v/>
      </c>
      <c r="J32" s="12" t="n"/>
    </row>
    <row r="33">
      <c r="A33" s="12" t="n"/>
      <c r="B33" s="14" t="n"/>
      <c r="C33" s="22">
        <f>IF(B33="","",IF(IFERROR(VLOOKUP(A33,KT_Tab,4,FALSE),"monatlich")="vierteljährlich",EOMONTH(B33,2),IF(IFERROR(VLOOKUP(A33,KT_Tab,4,FALSE),"monatlich")="jährlich",DATE(YEAR(B33),12,31),EOMONTH(B33,0))))</f>
        <v/>
      </c>
      <c r="D33" s="26">
        <f>IF(A33="","",IFERROR(VLOOKUP(A33,KT_Tab,5,FALSE),"Kanton fehlt"))</f>
        <v/>
      </c>
      <c r="E33" s="14" t="n"/>
      <c r="F33" s="22">
        <f>IF(C33="","",IF(E33&lt;&gt;"",E33,IF(ISNUMBER(D33),C33+D33,"")))</f>
        <v/>
      </c>
      <c r="G33" s="14" t="n"/>
      <c r="H33" s="12" t="n"/>
      <c r="I33" s="16">
        <f>IF(A33="","",IF(F33="","Frist fehlt",IF(G33="",IF(F33&lt;TODAY(),"überfällig","offen"),IF(G33&gt;F33,"verspätet übermittelt",IF(H33="J","ok","Quittung prüfen")))))</f>
        <v/>
      </c>
      <c r="J33" s="12" t="n"/>
    </row>
    <row r="34">
      <c r="A34" s="12" t="n"/>
      <c r="B34" s="14" t="n"/>
      <c r="C34" s="22">
        <f>IF(B34="","",IF(IFERROR(VLOOKUP(A34,KT_Tab,4,FALSE),"monatlich")="vierteljährlich",EOMONTH(B34,2),IF(IFERROR(VLOOKUP(A34,KT_Tab,4,FALSE),"monatlich")="jährlich",DATE(YEAR(B34),12,31),EOMONTH(B34,0))))</f>
        <v/>
      </c>
      <c r="D34" s="26">
        <f>IF(A34="","",IFERROR(VLOOKUP(A34,KT_Tab,5,FALSE),"Kanton fehlt"))</f>
        <v/>
      </c>
      <c r="E34" s="14" t="n"/>
      <c r="F34" s="22">
        <f>IF(C34="","",IF(E34&lt;&gt;"",E34,IF(ISNUMBER(D34),C34+D34,"")))</f>
        <v/>
      </c>
      <c r="G34" s="14" t="n"/>
      <c r="H34" s="12" t="n"/>
      <c r="I34" s="16">
        <f>IF(A34="","",IF(F34="","Frist fehlt",IF(G34="",IF(F34&lt;TODAY(),"überfällig","offen"),IF(G34&gt;F34,"verspätet übermittelt",IF(H34="J","ok","Quittung prüfen")))))</f>
        <v/>
      </c>
      <c r="J34" s="12" t="n"/>
    </row>
    <row r="35">
      <c r="A35" s="12" t="n"/>
      <c r="B35" s="14" t="n"/>
      <c r="C35" s="22">
        <f>IF(B35="","",IF(IFERROR(VLOOKUP(A35,KT_Tab,4,FALSE),"monatlich")="vierteljährlich",EOMONTH(B35,2),IF(IFERROR(VLOOKUP(A35,KT_Tab,4,FALSE),"monatlich")="jährlich",DATE(YEAR(B35),12,31),EOMONTH(B35,0))))</f>
        <v/>
      </c>
      <c r="D35" s="26">
        <f>IF(A35="","",IFERROR(VLOOKUP(A35,KT_Tab,5,FALSE),"Kanton fehlt"))</f>
        <v/>
      </c>
      <c r="E35" s="14" t="n"/>
      <c r="F35" s="22">
        <f>IF(C35="","",IF(E35&lt;&gt;"",E35,IF(ISNUMBER(D35),C35+D35,"")))</f>
        <v/>
      </c>
      <c r="G35" s="14" t="n"/>
      <c r="H35" s="12" t="n"/>
      <c r="I35" s="16">
        <f>IF(A35="","",IF(F35="","Frist fehlt",IF(G35="",IF(F35&lt;TODAY(),"überfällig","offen"),IF(G35&gt;F35,"verspätet übermittelt",IF(H35="J","ok","Quittung prüfen")))))</f>
        <v/>
      </c>
      <c r="J35" s="12" t="n"/>
    </row>
    <row r="36">
      <c r="A36" s="12" t="n"/>
      <c r="B36" s="14" t="n"/>
      <c r="C36" s="22">
        <f>IF(B36="","",IF(IFERROR(VLOOKUP(A36,KT_Tab,4,FALSE),"monatlich")="vierteljährlich",EOMONTH(B36,2),IF(IFERROR(VLOOKUP(A36,KT_Tab,4,FALSE),"monatlich")="jährlich",DATE(YEAR(B36),12,31),EOMONTH(B36,0))))</f>
        <v/>
      </c>
      <c r="D36" s="26">
        <f>IF(A36="","",IFERROR(VLOOKUP(A36,KT_Tab,5,FALSE),"Kanton fehlt"))</f>
        <v/>
      </c>
      <c r="E36" s="14" t="n"/>
      <c r="F36" s="22">
        <f>IF(C36="","",IF(E36&lt;&gt;"",E36,IF(ISNUMBER(D36),C36+D36,"")))</f>
        <v/>
      </c>
      <c r="G36" s="14" t="n"/>
      <c r="H36" s="12" t="n"/>
      <c r="I36" s="16">
        <f>IF(A36="","",IF(F36="","Frist fehlt",IF(G36="",IF(F36&lt;TODAY(),"überfällig","offen"),IF(G36&gt;F36,"verspätet übermittelt",IF(H36="J","ok","Quittung prüfen")))))</f>
        <v/>
      </c>
      <c r="J36" s="12" t="n"/>
    </row>
    <row r="37">
      <c r="A37" s="12" t="n"/>
      <c r="B37" s="14" t="n"/>
      <c r="C37" s="22">
        <f>IF(B37="","",IF(IFERROR(VLOOKUP(A37,KT_Tab,4,FALSE),"monatlich")="vierteljährlich",EOMONTH(B37,2),IF(IFERROR(VLOOKUP(A37,KT_Tab,4,FALSE),"monatlich")="jährlich",DATE(YEAR(B37),12,31),EOMONTH(B37,0))))</f>
        <v/>
      </c>
      <c r="D37" s="26">
        <f>IF(A37="","",IFERROR(VLOOKUP(A37,KT_Tab,5,FALSE),"Kanton fehlt"))</f>
        <v/>
      </c>
      <c r="E37" s="14" t="n"/>
      <c r="F37" s="22">
        <f>IF(C37="","",IF(E37&lt;&gt;"",E37,IF(ISNUMBER(D37),C37+D37,"")))</f>
        <v/>
      </c>
      <c r="G37" s="14" t="n"/>
      <c r="H37" s="12" t="n"/>
      <c r="I37" s="16">
        <f>IF(A37="","",IF(F37="","Frist fehlt",IF(G37="",IF(F37&lt;TODAY(),"überfällig","offen"),IF(G37&gt;F37,"verspätet übermittelt",IF(H37="J","ok","Quittung prüfen")))))</f>
        <v/>
      </c>
      <c r="J37" s="12" t="n"/>
    </row>
    <row r="38">
      <c r="A38" s="12" t="n"/>
      <c r="B38" s="14" t="n"/>
      <c r="C38" s="22">
        <f>IF(B38="","",IF(IFERROR(VLOOKUP(A38,KT_Tab,4,FALSE),"monatlich")="vierteljährlich",EOMONTH(B38,2),IF(IFERROR(VLOOKUP(A38,KT_Tab,4,FALSE),"monatlich")="jährlich",DATE(YEAR(B38),12,31),EOMONTH(B38,0))))</f>
        <v/>
      </c>
      <c r="D38" s="26">
        <f>IF(A38="","",IFERROR(VLOOKUP(A38,KT_Tab,5,FALSE),"Kanton fehlt"))</f>
        <v/>
      </c>
      <c r="E38" s="14" t="n"/>
      <c r="F38" s="22">
        <f>IF(C38="","",IF(E38&lt;&gt;"",E38,IF(ISNUMBER(D38),C38+D38,"")))</f>
        <v/>
      </c>
      <c r="G38" s="14" t="n"/>
      <c r="H38" s="12" t="n"/>
      <c r="I38" s="16">
        <f>IF(A38="","",IF(F38="","Frist fehlt",IF(G38="",IF(F38&lt;TODAY(),"überfällig","offen"),IF(G38&gt;F38,"verspätet übermittelt",IF(H38="J","ok","Quittung prüfen")))))</f>
        <v/>
      </c>
      <c r="J38" s="12" t="n"/>
    </row>
    <row r="39">
      <c r="A39" s="12" t="n"/>
      <c r="B39" s="14" t="n"/>
      <c r="C39" s="22">
        <f>IF(B39="","",IF(IFERROR(VLOOKUP(A39,KT_Tab,4,FALSE),"monatlich")="vierteljährlich",EOMONTH(B39,2),IF(IFERROR(VLOOKUP(A39,KT_Tab,4,FALSE),"monatlich")="jährlich",DATE(YEAR(B39),12,31),EOMONTH(B39,0))))</f>
        <v/>
      </c>
      <c r="D39" s="26">
        <f>IF(A39="","",IFERROR(VLOOKUP(A39,KT_Tab,5,FALSE),"Kanton fehlt"))</f>
        <v/>
      </c>
      <c r="E39" s="14" t="n"/>
      <c r="F39" s="22">
        <f>IF(C39="","",IF(E39&lt;&gt;"",E39,IF(ISNUMBER(D39),C39+D39,"")))</f>
        <v/>
      </c>
      <c r="G39" s="14" t="n"/>
      <c r="H39" s="12" t="n"/>
      <c r="I39" s="16">
        <f>IF(A39="","",IF(F39="","Frist fehlt",IF(G39="",IF(F39&lt;TODAY(),"überfällig","offen"),IF(G39&gt;F39,"verspätet übermittelt",IF(H39="J","ok","Quittung prüfen")))))</f>
        <v/>
      </c>
      <c r="J39" s="12" t="n"/>
    </row>
    <row r="40">
      <c r="A40" s="12" t="n"/>
      <c r="B40" s="14" t="n"/>
      <c r="C40" s="22">
        <f>IF(B40="","",IF(IFERROR(VLOOKUP(A40,KT_Tab,4,FALSE),"monatlich")="vierteljährlich",EOMONTH(B40,2),IF(IFERROR(VLOOKUP(A40,KT_Tab,4,FALSE),"monatlich")="jährlich",DATE(YEAR(B40),12,31),EOMONTH(B40,0))))</f>
        <v/>
      </c>
      <c r="D40" s="26">
        <f>IF(A40="","",IFERROR(VLOOKUP(A40,KT_Tab,5,FALSE),"Kanton fehlt"))</f>
        <v/>
      </c>
      <c r="E40" s="14" t="n"/>
      <c r="F40" s="22">
        <f>IF(C40="","",IF(E40&lt;&gt;"",E40,IF(ISNUMBER(D40),C40+D40,"")))</f>
        <v/>
      </c>
      <c r="G40" s="14" t="n"/>
      <c r="H40" s="12" t="n"/>
      <c r="I40" s="16">
        <f>IF(A40="","",IF(F40="","Frist fehlt",IF(G40="",IF(F40&lt;TODAY(),"überfällig","offen"),IF(G40&gt;F40,"verspätet übermittelt",IF(H40="J","ok","Quittung prüfen")))))</f>
        <v/>
      </c>
      <c r="J40" s="12" t="n"/>
    </row>
    <row r="41">
      <c r="A41" s="12" t="n"/>
      <c r="B41" s="14" t="n"/>
      <c r="C41" s="22">
        <f>IF(B41="","",IF(IFERROR(VLOOKUP(A41,KT_Tab,4,FALSE),"monatlich")="vierteljährlich",EOMONTH(B41,2),IF(IFERROR(VLOOKUP(A41,KT_Tab,4,FALSE),"monatlich")="jährlich",DATE(YEAR(B41),12,31),EOMONTH(B41,0))))</f>
        <v/>
      </c>
      <c r="D41" s="26">
        <f>IF(A41="","",IFERROR(VLOOKUP(A41,KT_Tab,5,FALSE),"Kanton fehlt"))</f>
        <v/>
      </c>
      <c r="E41" s="14" t="n"/>
      <c r="F41" s="22">
        <f>IF(C41="","",IF(E41&lt;&gt;"",E41,IF(ISNUMBER(D41),C41+D41,"")))</f>
        <v/>
      </c>
      <c r="G41" s="14" t="n"/>
      <c r="H41" s="12" t="n"/>
      <c r="I41" s="16">
        <f>IF(A41="","",IF(F41="","Frist fehlt",IF(G41="",IF(F41&lt;TODAY(),"überfällig","offen"),IF(G41&gt;F41,"verspätet übermittelt",IF(H41="J","ok","Quittung prüfen")))))</f>
        <v/>
      </c>
      <c r="J41" s="12" t="n"/>
    </row>
    <row r="42">
      <c r="A42" s="12" t="n"/>
      <c r="B42" s="14" t="n"/>
      <c r="C42" s="22">
        <f>IF(B42="","",IF(IFERROR(VLOOKUP(A42,KT_Tab,4,FALSE),"monatlich")="vierteljährlich",EOMONTH(B42,2),IF(IFERROR(VLOOKUP(A42,KT_Tab,4,FALSE),"monatlich")="jährlich",DATE(YEAR(B42),12,31),EOMONTH(B42,0))))</f>
        <v/>
      </c>
      <c r="D42" s="26">
        <f>IF(A42="","",IFERROR(VLOOKUP(A42,KT_Tab,5,FALSE),"Kanton fehlt"))</f>
        <v/>
      </c>
      <c r="E42" s="14" t="n"/>
      <c r="F42" s="22">
        <f>IF(C42="","",IF(E42&lt;&gt;"",E42,IF(ISNUMBER(D42),C42+D42,"")))</f>
        <v/>
      </c>
      <c r="G42" s="14" t="n"/>
      <c r="H42" s="12" t="n"/>
      <c r="I42" s="16">
        <f>IF(A42="","",IF(F42="","Frist fehlt",IF(G42="",IF(F42&lt;TODAY(),"überfällig","offen"),IF(G42&gt;F42,"verspätet übermittelt",IF(H42="J","ok","Quittung prüfen")))))</f>
        <v/>
      </c>
      <c r="J42" s="12" t="n"/>
    </row>
    <row r="43">
      <c r="A43" s="12" t="n"/>
      <c r="B43" s="14" t="n"/>
      <c r="C43" s="22">
        <f>IF(B43="","",IF(IFERROR(VLOOKUP(A43,KT_Tab,4,FALSE),"monatlich")="vierteljährlich",EOMONTH(B43,2),IF(IFERROR(VLOOKUP(A43,KT_Tab,4,FALSE),"monatlich")="jährlich",DATE(YEAR(B43),12,31),EOMONTH(B43,0))))</f>
        <v/>
      </c>
      <c r="D43" s="26">
        <f>IF(A43="","",IFERROR(VLOOKUP(A43,KT_Tab,5,FALSE),"Kanton fehlt"))</f>
        <v/>
      </c>
      <c r="E43" s="14" t="n"/>
      <c r="F43" s="22">
        <f>IF(C43="","",IF(E43&lt;&gt;"",E43,IF(ISNUMBER(D43),C43+D43,"")))</f>
        <v/>
      </c>
      <c r="G43" s="14" t="n"/>
      <c r="H43" s="12" t="n"/>
      <c r="I43" s="16">
        <f>IF(A43="","",IF(F43="","Frist fehlt",IF(G43="",IF(F43&lt;TODAY(),"überfällig","offen"),IF(G43&gt;F43,"verspätet übermittelt",IF(H43="J","ok","Quittung prüfen")))))</f>
        <v/>
      </c>
      <c r="J43" s="12" t="n"/>
    </row>
    <row r="44">
      <c r="A44" s="12" t="n"/>
      <c r="B44" s="14" t="n"/>
      <c r="C44" s="22">
        <f>IF(B44="","",IF(IFERROR(VLOOKUP(A44,KT_Tab,4,FALSE),"monatlich")="vierteljährlich",EOMONTH(B44,2),IF(IFERROR(VLOOKUP(A44,KT_Tab,4,FALSE),"monatlich")="jährlich",DATE(YEAR(B44),12,31),EOMONTH(B44,0))))</f>
        <v/>
      </c>
      <c r="D44" s="26">
        <f>IF(A44="","",IFERROR(VLOOKUP(A44,KT_Tab,5,FALSE),"Kanton fehlt"))</f>
        <v/>
      </c>
      <c r="E44" s="14" t="n"/>
      <c r="F44" s="22">
        <f>IF(C44="","",IF(E44&lt;&gt;"",E44,IF(ISNUMBER(D44),C44+D44,"")))</f>
        <v/>
      </c>
      <c r="G44" s="14" t="n"/>
      <c r="H44" s="12" t="n"/>
      <c r="I44" s="16">
        <f>IF(A44="","",IF(F44="","Frist fehlt",IF(G44="",IF(F44&lt;TODAY(),"überfällig","offen"),IF(G44&gt;F44,"verspätet übermittelt",IF(H44="J","ok","Quittung prüfen")))))</f>
        <v/>
      </c>
      <c r="J44" s="12" t="n"/>
    </row>
    <row r="45">
      <c r="A45" s="12" t="n"/>
      <c r="B45" s="14" t="n"/>
      <c r="C45" s="22">
        <f>IF(B45="","",IF(IFERROR(VLOOKUP(A45,KT_Tab,4,FALSE),"monatlich")="vierteljährlich",EOMONTH(B45,2),IF(IFERROR(VLOOKUP(A45,KT_Tab,4,FALSE),"monatlich")="jährlich",DATE(YEAR(B45),12,31),EOMONTH(B45,0))))</f>
        <v/>
      </c>
      <c r="D45" s="26">
        <f>IF(A45="","",IFERROR(VLOOKUP(A45,KT_Tab,5,FALSE),"Kanton fehlt"))</f>
        <v/>
      </c>
      <c r="E45" s="14" t="n"/>
      <c r="F45" s="22">
        <f>IF(C45="","",IF(E45&lt;&gt;"",E45,IF(ISNUMBER(D45),C45+D45,"")))</f>
        <v/>
      </c>
      <c r="G45" s="14" t="n"/>
      <c r="H45" s="12" t="n"/>
      <c r="I45" s="16">
        <f>IF(A45="","",IF(F45="","Frist fehlt",IF(G45="",IF(F45&lt;TODAY(),"überfällig","offen"),IF(G45&gt;F45,"verspätet übermittelt",IF(H45="J","ok","Quittung prüfen")))))</f>
        <v/>
      </c>
      <c r="J45" s="12" t="n"/>
    </row>
    <row r="46">
      <c r="A46" s="12" t="n"/>
      <c r="B46" s="14" t="n"/>
      <c r="C46" s="22">
        <f>IF(B46="","",IF(IFERROR(VLOOKUP(A46,KT_Tab,4,FALSE),"monatlich")="vierteljährlich",EOMONTH(B46,2),IF(IFERROR(VLOOKUP(A46,KT_Tab,4,FALSE),"monatlich")="jährlich",DATE(YEAR(B46),12,31),EOMONTH(B46,0))))</f>
        <v/>
      </c>
      <c r="D46" s="26">
        <f>IF(A46="","",IFERROR(VLOOKUP(A46,KT_Tab,5,FALSE),"Kanton fehlt"))</f>
        <v/>
      </c>
      <c r="E46" s="14" t="n"/>
      <c r="F46" s="22">
        <f>IF(C46="","",IF(E46&lt;&gt;"",E46,IF(ISNUMBER(D46),C46+D46,"")))</f>
        <v/>
      </c>
      <c r="G46" s="14" t="n"/>
      <c r="H46" s="12" t="n"/>
      <c r="I46" s="16">
        <f>IF(A46="","",IF(F46="","Frist fehlt",IF(G46="",IF(F46&lt;TODAY(),"überfällig","offen"),IF(G46&gt;F46,"verspätet übermittelt",IF(H46="J","ok","Quittung prüfen")))))</f>
        <v/>
      </c>
      <c r="J46" s="12" t="n"/>
    </row>
    <row r="47">
      <c r="A47" s="12" t="n"/>
      <c r="B47" s="14" t="n"/>
      <c r="C47" s="22">
        <f>IF(B47="","",IF(IFERROR(VLOOKUP(A47,KT_Tab,4,FALSE),"monatlich")="vierteljährlich",EOMONTH(B47,2),IF(IFERROR(VLOOKUP(A47,KT_Tab,4,FALSE),"monatlich")="jährlich",DATE(YEAR(B47),12,31),EOMONTH(B47,0))))</f>
        <v/>
      </c>
      <c r="D47" s="26">
        <f>IF(A47="","",IFERROR(VLOOKUP(A47,KT_Tab,5,FALSE),"Kanton fehlt"))</f>
        <v/>
      </c>
      <c r="E47" s="14" t="n"/>
      <c r="F47" s="22">
        <f>IF(C47="","",IF(E47&lt;&gt;"",E47,IF(ISNUMBER(D47),C47+D47,"")))</f>
        <v/>
      </c>
      <c r="G47" s="14" t="n"/>
      <c r="H47" s="12" t="n"/>
      <c r="I47" s="16">
        <f>IF(A47="","",IF(F47="","Frist fehlt",IF(G47="",IF(F47&lt;TODAY(),"überfällig","offen"),IF(G47&gt;F47,"verspätet übermittelt",IF(H47="J","ok","Quittung prüfen")))))</f>
        <v/>
      </c>
      <c r="J47" s="12" t="n"/>
    </row>
    <row r="48">
      <c r="A48" s="12" t="n"/>
      <c r="B48" s="14" t="n"/>
      <c r="C48" s="22">
        <f>IF(B48="","",IF(IFERROR(VLOOKUP(A48,KT_Tab,4,FALSE),"monatlich")="vierteljährlich",EOMONTH(B48,2),IF(IFERROR(VLOOKUP(A48,KT_Tab,4,FALSE),"monatlich")="jährlich",DATE(YEAR(B48),12,31),EOMONTH(B48,0))))</f>
        <v/>
      </c>
      <c r="D48" s="26">
        <f>IF(A48="","",IFERROR(VLOOKUP(A48,KT_Tab,5,FALSE),"Kanton fehlt"))</f>
        <v/>
      </c>
      <c r="E48" s="14" t="n"/>
      <c r="F48" s="22">
        <f>IF(C48="","",IF(E48&lt;&gt;"",E48,IF(ISNUMBER(D48),C48+D48,"")))</f>
        <v/>
      </c>
      <c r="G48" s="14" t="n"/>
      <c r="H48" s="12" t="n"/>
      <c r="I48" s="16">
        <f>IF(A48="","",IF(F48="","Frist fehlt",IF(G48="",IF(F48&lt;TODAY(),"überfällig","offen"),IF(G48&gt;F48,"verspätet übermittelt",IF(H48="J","ok","Quittung prüfen")))))</f>
        <v/>
      </c>
      <c r="J48" s="12" t="n"/>
    </row>
    <row r="49">
      <c r="A49" s="12" t="n"/>
      <c r="B49" s="14" t="n"/>
      <c r="C49" s="22">
        <f>IF(B49="","",IF(IFERROR(VLOOKUP(A49,KT_Tab,4,FALSE),"monatlich")="vierteljährlich",EOMONTH(B49,2),IF(IFERROR(VLOOKUP(A49,KT_Tab,4,FALSE),"monatlich")="jährlich",DATE(YEAR(B49),12,31),EOMONTH(B49,0))))</f>
        <v/>
      </c>
      <c r="D49" s="26">
        <f>IF(A49="","",IFERROR(VLOOKUP(A49,KT_Tab,5,FALSE),"Kanton fehlt"))</f>
        <v/>
      </c>
      <c r="E49" s="14" t="n"/>
      <c r="F49" s="22">
        <f>IF(C49="","",IF(E49&lt;&gt;"",E49,IF(ISNUMBER(D49),C49+D49,"")))</f>
        <v/>
      </c>
      <c r="G49" s="14" t="n"/>
      <c r="H49" s="12" t="n"/>
      <c r="I49" s="16">
        <f>IF(A49="","",IF(F49="","Frist fehlt",IF(G49="",IF(F49&lt;TODAY(),"überfällig","offen"),IF(G49&gt;F49,"verspätet übermittelt",IF(H49="J","ok","Quittung prüfen")))))</f>
        <v/>
      </c>
      <c r="J49" s="12" t="n"/>
    </row>
    <row r="50">
      <c r="A50" s="12" t="n"/>
      <c r="B50" s="14" t="n"/>
      <c r="C50" s="22">
        <f>IF(B50="","",IF(IFERROR(VLOOKUP(A50,KT_Tab,4,FALSE),"monatlich")="vierteljährlich",EOMONTH(B50,2),IF(IFERROR(VLOOKUP(A50,KT_Tab,4,FALSE),"monatlich")="jährlich",DATE(YEAR(B50),12,31),EOMONTH(B50,0))))</f>
        <v/>
      </c>
      <c r="D50" s="26">
        <f>IF(A50="","",IFERROR(VLOOKUP(A50,KT_Tab,5,FALSE),"Kanton fehlt"))</f>
        <v/>
      </c>
      <c r="E50" s="14" t="n"/>
      <c r="F50" s="22">
        <f>IF(C50="","",IF(E50&lt;&gt;"",E50,IF(ISNUMBER(D50),C50+D50,"")))</f>
        <v/>
      </c>
      <c r="G50" s="14" t="n"/>
      <c r="H50" s="12" t="n"/>
      <c r="I50" s="16">
        <f>IF(A50="","",IF(F50="","Frist fehlt",IF(G50="",IF(F50&lt;TODAY(),"überfällig","offen"),IF(G50&gt;F50,"verspätet übermittelt",IF(H50="J","ok","Quittung prüfen")))))</f>
        <v/>
      </c>
      <c r="J50" s="12" t="n"/>
    </row>
    <row r="51">
      <c r="A51" s="12" t="n"/>
      <c r="B51" s="14" t="n"/>
      <c r="C51" s="22">
        <f>IF(B51="","",IF(IFERROR(VLOOKUP(A51,KT_Tab,4,FALSE),"monatlich")="vierteljährlich",EOMONTH(B51,2),IF(IFERROR(VLOOKUP(A51,KT_Tab,4,FALSE),"monatlich")="jährlich",DATE(YEAR(B51),12,31),EOMONTH(B51,0))))</f>
        <v/>
      </c>
      <c r="D51" s="26">
        <f>IF(A51="","",IFERROR(VLOOKUP(A51,KT_Tab,5,FALSE),"Kanton fehlt"))</f>
        <v/>
      </c>
      <c r="E51" s="14" t="n"/>
      <c r="F51" s="22">
        <f>IF(C51="","",IF(E51&lt;&gt;"",E51,IF(ISNUMBER(D51),C51+D51,"")))</f>
        <v/>
      </c>
      <c r="G51" s="14" t="n"/>
      <c r="H51" s="12" t="n"/>
      <c r="I51" s="16">
        <f>IF(A51="","",IF(F51="","Frist fehlt",IF(G51="",IF(F51&lt;TODAY(),"überfällig","offen"),IF(G51&gt;F51,"verspätet übermittelt",IF(H51="J","ok","Quittung prüfen")))))</f>
        <v/>
      </c>
      <c r="J51" s="12" t="n"/>
    </row>
    <row r="52">
      <c r="A52" s="12" t="n"/>
      <c r="B52" s="14" t="n"/>
      <c r="C52" s="22">
        <f>IF(B52="","",IF(IFERROR(VLOOKUP(A52,KT_Tab,4,FALSE),"monatlich")="vierteljährlich",EOMONTH(B52,2),IF(IFERROR(VLOOKUP(A52,KT_Tab,4,FALSE),"monatlich")="jährlich",DATE(YEAR(B52),12,31),EOMONTH(B52,0))))</f>
        <v/>
      </c>
      <c r="D52" s="26">
        <f>IF(A52="","",IFERROR(VLOOKUP(A52,KT_Tab,5,FALSE),"Kanton fehlt"))</f>
        <v/>
      </c>
      <c r="E52" s="14" t="n"/>
      <c r="F52" s="22">
        <f>IF(C52="","",IF(E52&lt;&gt;"",E52,IF(ISNUMBER(D52),C52+D52,"")))</f>
        <v/>
      </c>
      <c r="G52" s="14" t="n"/>
      <c r="H52" s="12" t="n"/>
      <c r="I52" s="16">
        <f>IF(A52="","",IF(F52="","Frist fehlt",IF(G52="",IF(F52&lt;TODAY(),"überfällig","offen"),IF(G52&gt;F52,"verspätet übermittelt",IF(H52="J","ok","Quittung prüfen")))))</f>
        <v/>
      </c>
      <c r="J52" s="12" t="n"/>
    </row>
    <row r="53">
      <c r="A53" s="12" t="n"/>
      <c r="B53" s="14" t="n"/>
      <c r="C53" s="22">
        <f>IF(B53="","",IF(IFERROR(VLOOKUP(A53,KT_Tab,4,FALSE),"monatlich")="vierteljährlich",EOMONTH(B53,2),IF(IFERROR(VLOOKUP(A53,KT_Tab,4,FALSE),"monatlich")="jährlich",DATE(YEAR(B53),12,31),EOMONTH(B53,0))))</f>
        <v/>
      </c>
      <c r="D53" s="26">
        <f>IF(A53="","",IFERROR(VLOOKUP(A53,KT_Tab,5,FALSE),"Kanton fehlt"))</f>
        <v/>
      </c>
      <c r="E53" s="14" t="n"/>
      <c r="F53" s="22">
        <f>IF(C53="","",IF(E53&lt;&gt;"",E53,IF(ISNUMBER(D53),C53+D53,"")))</f>
        <v/>
      </c>
      <c r="G53" s="14" t="n"/>
      <c r="H53" s="12" t="n"/>
      <c r="I53" s="16">
        <f>IF(A53="","",IF(F53="","Frist fehlt",IF(G53="",IF(F53&lt;TODAY(),"überfällig","offen"),IF(G53&gt;F53,"verspätet übermittelt",IF(H53="J","ok","Quittung prüfen")))))</f>
        <v/>
      </c>
      <c r="J53" s="12" t="n"/>
    </row>
    <row r="54">
      <c r="A54" s="12" t="n"/>
      <c r="B54" s="14" t="n"/>
      <c r="C54" s="22">
        <f>IF(B54="","",IF(IFERROR(VLOOKUP(A54,KT_Tab,4,FALSE),"monatlich")="vierteljährlich",EOMONTH(B54,2),IF(IFERROR(VLOOKUP(A54,KT_Tab,4,FALSE),"monatlich")="jährlich",DATE(YEAR(B54),12,31),EOMONTH(B54,0))))</f>
        <v/>
      </c>
      <c r="D54" s="26">
        <f>IF(A54="","",IFERROR(VLOOKUP(A54,KT_Tab,5,FALSE),"Kanton fehlt"))</f>
        <v/>
      </c>
      <c r="E54" s="14" t="n"/>
      <c r="F54" s="22">
        <f>IF(C54="","",IF(E54&lt;&gt;"",E54,IF(ISNUMBER(D54),C54+D54,"")))</f>
        <v/>
      </c>
      <c r="G54" s="14" t="n"/>
      <c r="H54" s="12" t="n"/>
      <c r="I54" s="16">
        <f>IF(A54="","",IF(F54="","Frist fehlt",IF(G54="",IF(F54&lt;TODAY(),"überfällig","offen"),IF(G54&gt;F54,"verspätet übermittelt",IF(H54="J","ok","Quittung prüfen")))))</f>
        <v/>
      </c>
      <c r="J54" s="12" t="n"/>
    </row>
    <row r="55">
      <c r="A55" s="12" t="n"/>
      <c r="B55" s="14" t="n"/>
      <c r="C55" s="22">
        <f>IF(B55="","",IF(IFERROR(VLOOKUP(A55,KT_Tab,4,FALSE),"monatlich")="vierteljährlich",EOMONTH(B55,2),IF(IFERROR(VLOOKUP(A55,KT_Tab,4,FALSE),"monatlich")="jährlich",DATE(YEAR(B55),12,31),EOMONTH(B55,0))))</f>
        <v/>
      </c>
      <c r="D55" s="26">
        <f>IF(A55="","",IFERROR(VLOOKUP(A55,KT_Tab,5,FALSE),"Kanton fehlt"))</f>
        <v/>
      </c>
      <c r="E55" s="14" t="n"/>
      <c r="F55" s="22">
        <f>IF(C55="","",IF(E55&lt;&gt;"",E55,IF(ISNUMBER(D55),C55+D55,"")))</f>
        <v/>
      </c>
      <c r="G55" s="14" t="n"/>
      <c r="H55" s="12" t="n"/>
      <c r="I55" s="16">
        <f>IF(A55="","",IF(F55="","Frist fehlt",IF(G55="",IF(F55&lt;TODAY(),"überfällig","offen"),IF(G55&gt;F55,"verspätet übermittelt",IF(H55="J","ok","Quittung prüfen")))))</f>
        <v/>
      </c>
      <c r="J55" s="12" t="n"/>
    </row>
    <row r="56">
      <c r="A56" s="12" t="n"/>
      <c r="B56" s="14" t="n"/>
      <c r="C56" s="22">
        <f>IF(B56="","",IF(IFERROR(VLOOKUP(A56,KT_Tab,4,FALSE),"monatlich")="vierteljährlich",EOMONTH(B56,2),IF(IFERROR(VLOOKUP(A56,KT_Tab,4,FALSE),"monatlich")="jährlich",DATE(YEAR(B56),12,31),EOMONTH(B56,0))))</f>
        <v/>
      </c>
      <c r="D56" s="26">
        <f>IF(A56="","",IFERROR(VLOOKUP(A56,KT_Tab,5,FALSE),"Kanton fehlt"))</f>
        <v/>
      </c>
      <c r="E56" s="14" t="n"/>
      <c r="F56" s="22">
        <f>IF(C56="","",IF(E56&lt;&gt;"",E56,IF(ISNUMBER(D56),C56+D56,"")))</f>
        <v/>
      </c>
      <c r="G56" s="14" t="n"/>
      <c r="H56" s="12" t="n"/>
      <c r="I56" s="16">
        <f>IF(A56="","",IF(F56="","Frist fehlt",IF(G56="",IF(F56&lt;TODAY(),"überfällig","offen"),IF(G56&gt;F56,"verspätet übermittelt",IF(H56="J","ok","Quittung prüfen")))))</f>
        <v/>
      </c>
      <c r="J56" s="12" t="n"/>
    </row>
    <row r="57">
      <c r="A57" s="12" t="n"/>
      <c r="B57" s="14" t="n"/>
      <c r="C57" s="22">
        <f>IF(B57="","",IF(IFERROR(VLOOKUP(A57,KT_Tab,4,FALSE),"monatlich")="vierteljährlich",EOMONTH(B57,2),IF(IFERROR(VLOOKUP(A57,KT_Tab,4,FALSE),"monatlich")="jährlich",DATE(YEAR(B57),12,31),EOMONTH(B57,0))))</f>
        <v/>
      </c>
      <c r="D57" s="26">
        <f>IF(A57="","",IFERROR(VLOOKUP(A57,KT_Tab,5,FALSE),"Kanton fehlt"))</f>
        <v/>
      </c>
      <c r="E57" s="14" t="n"/>
      <c r="F57" s="22">
        <f>IF(C57="","",IF(E57&lt;&gt;"",E57,IF(ISNUMBER(D57),C57+D57,"")))</f>
        <v/>
      </c>
      <c r="G57" s="14" t="n"/>
      <c r="H57" s="12" t="n"/>
      <c r="I57" s="16">
        <f>IF(A57="","",IF(F57="","Frist fehlt",IF(G57="",IF(F57&lt;TODAY(),"überfällig","offen"),IF(G57&gt;F57,"verspätet übermittelt",IF(H57="J","ok","Quittung prüfen")))))</f>
        <v/>
      </c>
      <c r="J57" s="12" t="n"/>
    </row>
    <row r="58">
      <c r="A58" s="12" t="n"/>
      <c r="B58" s="14" t="n"/>
      <c r="C58" s="22">
        <f>IF(B58="","",IF(IFERROR(VLOOKUP(A58,KT_Tab,4,FALSE),"monatlich")="vierteljährlich",EOMONTH(B58,2),IF(IFERROR(VLOOKUP(A58,KT_Tab,4,FALSE),"monatlich")="jährlich",DATE(YEAR(B58),12,31),EOMONTH(B58,0))))</f>
        <v/>
      </c>
      <c r="D58" s="26">
        <f>IF(A58="","",IFERROR(VLOOKUP(A58,KT_Tab,5,FALSE),"Kanton fehlt"))</f>
        <v/>
      </c>
      <c r="E58" s="14" t="n"/>
      <c r="F58" s="22">
        <f>IF(C58="","",IF(E58&lt;&gt;"",E58,IF(ISNUMBER(D58),C58+D58,"")))</f>
        <v/>
      </c>
      <c r="G58" s="14" t="n"/>
      <c r="H58" s="12" t="n"/>
      <c r="I58" s="16">
        <f>IF(A58="","",IF(F58="","Frist fehlt",IF(G58="",IF(F58&lt;TODAY(),"überfällig","offen"),IF(G58&gt;F58,"verspätet übermittelt",IF(H58="J","ok","Quittung prüfen")))))</f>
        <v/>
      </c>
      <c r="J58" s="12" t="n"/>
    </row>
    <row r="59">
      <c r="A59" s="12" t="n"/>
      <c r="B59" s="14" t="n"/>
      <c r="C59" s="22">
        <f>IF(B59="","",IF(IFERROR(VLOOKUP(A59,KT_Tab,4,FALSE),"monatlich")="vierteljährlich",EOMONTH(B59,2),IF(IFERROR(VLOOKUP(A59,KT_Tab,4,FALSE),"monatlich")="jährlich",DATE(YEAR(B59),12,31),EOMONTH(B59,0))))</f>
        <v/>
      </c>
      <c r="D59" s="26">
        <f>IF(A59="","",IFERROR(VLOOKUP(A59,KT_Tab,5,FALSE),"Kanton fehlt"))</f>
        <v/>
      </c>
      <c r="E59" s="14" t="n"/>
      <c r="F59" s="22">
        <f>IF(C59="","",IF(E59&lt;&gt;"",E59,IF(ISNUMBER(D59),C59+D59,"")))</f>
        <v/>
      </c>
      <c r="G59" s="14" t="n"/>
      <c r="H59" s="12" t="n"/>
      <c r="I59" s="16">
        <f>IF(A59="","",IF(F59="","Frist fehlt",IF(G59="",IF(F59&lt;TODAY(),"überfällig","offen"),IF(G59&gt;F59,"verspätet übermittelt",IF(H59="J","ok","Quittung prüfen")))))</f>
        <v/>
      </c>
      <c r="J59" s="12" t="n"/>
    </row>
    <row r="60">
      <c r="A60" s="12" t="n"/>
      <c r="B60" s="14" t="n"/>
      <c r="C60" s="22">
        <f>IF(B60="","",IF(IFERROR(VLOOKUP(A60,KT_Tab,4,FALSE),"monatlich")="vierteljährlich",EOMONTH(B60,2),IF(IFERROR(VLOOKUP(A60,KT_Tab,4,FALSE),"monatlich")="jährlich",DATE(YEAR(B60),12,31),EOMONTH(B60,0))))</f>
        <v/>
      </c>
      <c r="D60" s="26">
        <f>IF(A60="","",IFERROR(VLOOKUP(A60,KT_Tab,5,FALSE),"Kanton fehlt"))</f>
        <v/>
      </c>
      <c r="E60" s="14" t="n"/>
      <c r="F60" s="22">
        <f>IF(C60="","",IF(E60&lt;&gt;"",E60,IF(ISNUMBER(D60),C60+D60,"")))</f>
        <v/>
      </c>
      <c r="G60" s="14" t="n"/>
      <c r="H60" s="12" t="n"/>
      <c r="I60" s="16">
        <f>IF(A60="","",IF(F60="","Frist fehlt",IF(G60="",IF(F60&lt;TODAY(),"überfällig","offen"),IF(G60&gt;F60,"verspätet übermittelt",IF(H60="J","ok","Quittung prüfen")))))</f>
        <v/>
      </c>
      <c r="J60" s="12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conditionalFormatting sqref="I5:I60">
    <cfRule type="expression" priority="1" dxfId="0">
      <formula>OR(I5="überfällig",I5="verspätet übermittelt",I5="Quittung prüfen")</formula>
    </cfRule>
  </conditionalFormatting>
  <dataValidations count="2">
    <dataValidation sqref="A5:A60" showDropDown="0" showInputMessage="0" showErrorMessage="1" allowBlank="1" errorTitle="Ungültige Eingabe" error="Bitte einen Wert aus der Liste wählen." type="list">
      <formula1>=L_Kanton</formula1>
    </dataValidation>
    <dataValidation sqref="H5:H60" showDropDown="0" showInputMessage="1" showErrorMessage="1" allowBlank="1" errorTitle="Ungültige Eingabe" error="Bitte einen Wert aus der Liste wählen." promptTitle="Hinweis" prompt="Kanton Zürich: Die Übermittlung wird pro Kanton quittiert." type="list">
      <formula1>=L_JN</formula1>
    </dataValidation>
  </dataValidations>
  <pageMargins left="0.75" right="0.75" top="1" bottom="1" header="0.5" footer="0.5"/>
  <pageSetup orientation="landscape" paperSize="9" fitToHeight="0" fitToWidth="1"/>
  <headerFooter>
    <oddHeader>&amp;L&amp;8 &amp;A&amp;R&amp;8 Seite &amp;P von &amp;N</oddHeader>
    <oddFooter>&amp;C&amp;"Arial"&amp;8 Vortrieb · vortrieb.ch · Stand Oktober 2026 · ersetzt keine Beratung im Einzelfall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selection activeCell="A1" sqref="A1"/>
    </sheetView>
  </sheetViews>
  <sheetFormatPr baseColWidth="8" defaultRowHeight="15"/>
  <sheetData>
    <row r="1">
      <c r="A1" s="6" t="inlineStr">
        <is>
          <t>L_Kanton</t>
        </is>
      </c>
      <c r="B1" s="6" t="inlineStr">
        <is>
          <t>L_JN</t>
        </is>
      </c>
      <c r="C1" s="6" t="inlineStr">
        <is>
          <t>L_YN</t>
        </is>
      </c>
      <c r="D1" s="6" t="inlineStr">
        <is>
          <t>L_Wohnsitz</t>
        </is>
      </c>
      <c r="E1" s="6" t="inlineStr">
        <is>
          <t>L_Status</t>
        </is>
      </c>
      <c r="F1" s="6" t="inlineStr">
        <is>
          <t>L_Bew</t>
        </is>
      </c>
      <c r="G1" s="6" t="inlineStr">
        <is>
          <t>L_Zivil</t>
        </is>
      </c>
      <c r="H1" s="6" t="inlineStr">
        <is>
          <t>L_Nachweis</t>
        </is>
      </c>
      <c r="I1" s="6" t="inlineStr">
        <is>
          <t>L_AufgStatus</t>
        </is>
      </c>
      <c r="J1" s="6" t="inlineStr">
        <is>
          <t>L_ELM</t>
        </is>
      </c>
      <c r="K1" s="6" t="inlineStr">
        <is>
          <t>L_Rhythmus</t>
        </is>
      </c>
      <c r="L1" s="6" t="inlineStr">
        <is>
          <t>L_WZ</t>
        </is>
      </c>
    </row>
    <row r="2">
      <c r="A2" t="inlineStr">
        <is>
          <t>AG</t>
        </is>
      </c>
      <c r="B2" t="inlineStr">
        <is>
          <t>J</t>
        </is>
      </c>
      <c r="C2" t="inlineStr">
        <is>
          <t>Y</t>
        </is>
      </c>
      <c r="D2" t="inlineStr">
        <is>
          <t>Schweiz</t>
        </is>
      </c>
      <c r="E2" t="inlineStr">
        <is>
          <t>Wohnsitz Schweiz</t>
        </is>
      </c>
      <c r="F2" t="inlineStr">
        <is>
          <t>B</t>
        </is>
      </c>
      <c r="G2" t="inlineStr">
        <is>
          <t>ledig</t>
        </is>
      </c>
      <c r="H2" t="inlineStr">
        <is>
          <t>J</t>
        </is>
      </c>
      <c r="I2" t="inlineStr">
        <is>
          <t>offen</t>
        </is>
      </c>
      <c r="J2" t="inlineStr">
        <is>
          <t>ELM 5.0</t>
        </is>
      </c>
      <c r="K2" t="inlineStr">
        <is>
          <t>monatlich</t>
        </is>
      </c>
      <c r="L2" t="inlineStr">
        <is>
          <t>J</t>
        </is>
      </c>
    </row>
    <row r="3">
      <c r="A3" t="inlineStr">
        <is>
          <t>AI</t>
        </is>
      </c>
      <c r="B3" t="inlineStr">
        <is>
          <t>N</t>
        </is>
      </c>
      <c r="C3" t="inlineStr">
        <is>
          <t>N</t>
        </is>
      </c>
      <c r="D3" t="inlineStr">
        <is>
          <t>Ausland</t>
        </is>
      </c>
      <c r="E3" t="inlineStr">
        <is>
          <t>Grenzgänger Deutschland</t>
        </is>
      </c>
      <c r="F3" t="inlineStr">
        <is>
          <t>L</t>
        </is>
      </c>
      <c r="G3" t="inlineStr">
        <is>
          <t>verheiratet</t>
        </is>
      </c>
      <c r="H3" t="inlineStr">
        <is>
          <t>N</t>
        </is>
      </c>
      <c r="I3" t="inlineStr">
        <is>
          <t>in Arbeit</t>
        </is>
      </c>
      <c r="J3" t="inlineStr">
        <is>
          <t>ELM 5.1</t>
        </is>
      </c>
      <c r="K3" t="inlineStr">
        <is>
          <t>vierteljährlich</t>
        </is>
      </c>
      <c r="L3" t="inlineStr">
        <is>
          <t>N</t>
        </is>
      </c>
    </row>
    <row r="4">
      <c r="A4" t="inlineStr">
        <is>
          <t>AR</t>
        </is>
      </c>
      <c r="E4" t="inlineStr">
        <is>
          <t>Grenzgänger Italien (Art. 3 Abs. 1)</t>
        </is>
      </c>
      <c r="F4" t="inlineStr">
        <is>
          <t>G</t>
        </is>
      </c>
      <c r="G4" t="inlineStr">
        <is>
          <t>getrennt</t>
        </is>
      </c>
      <c r="H4" t="inlineStr">
        <is>
          <t>nicht nötig</t>
        </is>
      </c>
      <c r="I4" t="inlineStr">
        <is>
          <t>erledigt</t>
        </is>
      </c>
      <c r="J4" t="inlineStr">
        <is>
          <t>ELM 5.3</t>
        </is>
      </c>
      <c r="K4" t="inlineStr">
        <is>
          <t>jährlich</t>
        </is>
      </c>
      <c r="L4" t="inlineStr">
        <is>
          <t>nicht relevant</t>
        </is>
      </c>
    </row>
    <row r="5">
      <c r="A5" t="inlineStr">
        <is>
          <t>BE</t>
        </is>
      </c>
      <c r="E5" t="inlineStr">
        <is>
          <t>Wohnsitz Ausland, übrige</t>
        </is>
      </c>
      <c r="F5" t="inlineStr">
        <is>
          <t>C</t>
        </is>
      </c>
      <c r="G5" t="inlineStr">
        <is>
          <t>geschieden</t>
        </is>
      </c>
      <c r="I5" t="inlineStr">
        <is>
          <t>nicht relevant</t>
        </is>
      </c>
      <c r="J5" t="inlineStr">
        <is>
          <t>ELM 6.0</t>
        </is>
      </c>
    </row>
    <row r="6">
      <c r="A6" t="inlineStr">
        <is>
          <t>BL</t>
        </is>
      </c>
      <c r="F6" t="inlineStr">
        <is>
          <t>Schweizer/in</t>
        </is>
      </c>
      <c r="G6" t="inlineStr">
        <is>
          <t>verwitwet</t>
        </is>
      </c>
      <c r="J6" t="inlineStr">
        <is>
          <t>unbekannt</t>
        </is>
      </c>
    </row>
    <row r="7">
      <c r="A7" t="inlineStr">
        <is>
          <t>BS</t>
        </is>
      </c>
      <c r="F7" t="inlineStr">
        <is>
          <t>andere</t>
        </is>
      </c>
    </row>
    <row r="8">
      <c r="A8" t="inlineStr">
        <is>
          <t>FR</t>
        </is>
      </c>
    </row>
    <row r="9">
      <c r="A9" t="inlineStr">
        <is>
          <t>GE</t>
        </is>
      </c>
    </row>
    <row r="10">
      <c r="A10" t="inlineStr">
        <is>
          <t>GL</t>
        </is>
      </c>
    </row>
    <row r="11">
      <c r="A11" t="inlineStr">
        <is>
          <t>GR</t>
        </is>
      </c>
    </row>
    <row r="12">
      <c r="A12" t="inlineStr">
        <is>
          <t>JU</t>
        </is>
      </c>
    </row>
    <row r="13">
      <c r="A13" t="inlineStr">
        <is>
          <t>LU</t>
        </is>
      </c>
    </row>
    <row r="14">
      <c r="A14" t="inlineStr">
        <is>
          <t>NE</t>
        </is>
      </c>
    </row>
    <row r="15">
      <c r="A15" t="inlineStr">
        <is>
          <t>NW</t>
        </is>
      </c>
    </row>
    <row r="16">
      <c r="A16" t="inlineStr">
        <is>
          <t>OW</t>
        </is>
      </c>
    </row>
    <row r="17">
      <c r="A17" t="inlineStr">
        <is>
          <t>SG</t>
        </is>
      </c>
    </row>
    <row r="18">
      <c r="A18" t="inlineStr">
        <is>
          <t>SH</t>
        </is>
      </c>
    </row>
    <row r="19">
      <c r="A19" t="inlineStr">
        <is>
          <t>SO</t>
        </is>
      </c>
    </row>
    <row r="20">
      <c r="A20" t="inlineStr">
        <is>
          <t>SZ</t>
        </is>
      </c>
    </row>
    <row r="21">
      <c r="A21" t="inlineStr">
        <is>
          <t>TG</t>
        </is>
      </c>
    </row>
    <row r="22">
      <c r="A22" t="inlineStr">
        <is>
          <t>TI</t>
        </is>
      </c>
    </row>
    <row r="23">
      <c r="A23" t="inlineStr">
        <is>
          <t>UR</t>
        </is>
      </c>
    </row>
    <row r="24">
      <c r="A24" t="inlineStr">
        <is>
          <t>VD</t>
        </is>
      </c>
    </row>
    <row r="25">
      <c r="A25" t="inlineStr">
        <is>
          <t>VS</t>
        </is>
      </c>
    </row>
    <row r="26">
      <c r="A26" t="inlineStr">
        <is>
          <t>ZG</t>
        </is>
      </c>
    </row>
    <row r="27">
      <c r="A27" t="inlineStr">
        <is>
          <t>ZH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Vortrieb (vortrieb.ch)</dc:creator>
  <dc:title xmlns:dc="http://purl.org/dc/elements/1.1/">Checkliste Jahreswechsel Quellensteuer 2027</dc:title>
  <dc:subject xmlns:dc="http://purl.org/dc/elements/1.1/">Quellensteuer Jahreswechsel 2027, Stand Oktober 2026</dc:subject>
  <dcterms:created xmlns:dcterms="http://purl.org/dc/terms/" xmlns:xsi="http://www.w3.org/2001/XMLSchema-instance" xsi:type="dcterms:W3CDTF">2026-10-26T11:12:29Z</dcterms:created>
  <dcterms:modified xmlns:dcterms="http://purl.org/dc/terms/" xmlns:xsi="http://www.w3.org/2001/XMLSchema-instance" xsi:type="dcterms:W3CDTF">2026-10-26T11:12:29Z</dcterms:modified>
</cp:coreProperties>
</file>