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Eingaben" sheetId="2" state="visible" r:id="rId2"/>
    <sheet xmlns:r="http://schemas.openxmlformats.org/officeDocument/2006/relationships" name="Vergleich" sheetId="3" state="visible" r:id="rId3"/>
    <sheet xmlns:r="http://schemas.openxmlformats.org/officeDocument/2006/relationships" name="Wechselkorrektur" sheetId="4" state="visible" r:id="rId4"/>
    <sheet xmlns:r="http://schemas.openxmlformats.org/officeDocument/2006/relationships" name="Fristen" sheetId="5" state="visible" r:id="rId5"/>
    <sheet xmlns:r="http://schemas.openxmlformats.org/officeDocument/2006/relationships" name="Saldosteuersaetze" sheetId="6" state="visible" r:id="rId6"/>
    <sheet xmlns:r="http://schemas.openxmlformats.org/officeDocument/2006/relationships" name="Parameter" sheetId="7" state="visible" r:id="rId7"/>
    <sheet xmlns:r="http://schemas.openxmlformats.org/officeDocument/2006/relationships" name="Beispiele" sheetId="8" state="visible" r:id="rId8"/>
  </sheets>
  <definedNames>
    <definedName name="P_Normalsatz">Parameter!$B$3</definedName>
    <definedName name="P_Reduziert">Parameter!$B$4</definedName>
    <definedName name="P_Beherbergung">Parameter!$B$5</definedName>
    <definedName name="P_SSS_Umsatzgrenze">Parameter!$B$6</definedName>
    <definedName name="P_SSS_Steuergrenze">Parameter!$B$7</definedName>
    <definedName name="P_Jahr_Umsatzgrenze">Parameter!$B$8</definedName>
    <definedName name="P_Verzugszins">Parameter!$B$9</definedName>
    <definedName name="P_Abschr_beweglich">Parameter!$B$10</definedName>
    <definedName name="P_Abschr_Liegenschaft">Parameter!$B$11</definedName>
    <definedName name="P_Wartefrist_eff_SSS">Parameter!$B$12</definedName>
    <definedName name="P_Mindestdauer_SSS">Parameter!$B$13</definedName>
    <definedName name="P_Ratenschwelle_eff">Parameter!$B$14</definedName>
    <definedName name="P_Ratenschwelle_SSS">Parameter!$B$15</definedName>
    <definedName name="K_Wechselkorrektur">Wechselkorrektur!$H$15</definedName>
    <definedName name="lst_SSS_Saetze">Saldosteuersaetze!$D$3:$D$12</definedName>
    <definedName name="lst_SSS_Saetze_0">Saldosteuersaetze!$D$3:$D$13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.mm.yyyy"/>
  </numFmts>
  <fonts count="9">
    <font>
      <name val="Arial"/>
      <sz val="10"/>
    </font>
    <font>
      <name val="Arial"/>
      <b val="1"/>
      <color rgb="0013233F"/>
      <sz val="14"/>
    </font>
    <font>
      <name val="Arial"/>
      <color rgb="00B4693E"/>
      <sz val="10"/>
    </font>
    <font>
      <name val="Arial"/>
      <b val="1"/>
      <color rgb="0013233F"/>
      <sz val="10"/>
    </font>
    <font>
      <name val="Arial"/>
      <b val="1"/>
      <color rgb="00B4693E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color rgb="00808080"/>
      <sz val="10"/>
    </font>
    <font>
      <name val="Arial"/>
      <i val="1"/>
      <sz val="10"/>
    </font>
  </fonts>
  <fills count="4">
    <fill>
      <patternFill/>
    </fill>
    <fill>
      <patternFill patternType="gray125"/>
    </fill>
    <fill>
      <patternFill patternType="solid">
        <fgColor rgb="00F4F5F7"/>
      </patternFill>
    </fill>
    <fill>
      <patternFill patternType="solid">
        <fgColor rgb="0013233F"/>
      </patternFill>
    </fill>
  </fills>
  <borders count="2">
    <border>
      <left/>
      <right/>
      <top/>
      <bottom/>
      <diagonal/>
    </border>
    <border>
      <left style="thin">
        <color rgb="00DDE1E7"/>
      </left>
      <right style="thin">
        <color rgb="00DDE1E7"/>
      </right>
      <top style="thin">
        <color rgb="00DDE1E7"/>
      </top>
      <bottom style="thin">
        <color rgb="00DDE1E7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0" fontId="5" fillId="3" borderId="1" applyAlignment="1" pivotButton="0" quotePrefix="0" xfId="0">
      <alignment vertical="center" wrapText="1"/>
    </xf>
    <xf numFmtId="1" fontId="0" fillId="2" borderId="1" applyAlignment="1" applyProtection="1" pivotButton="0" quotePrefix="0" xfId="0">
      <alignment vertical="top"/>
      <protection locked="0" hidden="0"/>
    </xf>
    <xf numFmtId="1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3" fontId="0" fillId="2" borderId="1" applyAlignment="1" applyProtection="1" pivotButton="0" quotePrefix="0" xfId="0">
      <alignment vertical="top"/>
      <protection locked="0" hidden="0"/>
    </xf>
    <xf numFmtId="164" fontId="0" fillId="2" borderId="1" applyAlignment="1" applyProtection="1" pivotButton="0" quotePrefix="0" xfId="0">
      <alignment vertical="top"/>
      <protection locked="0" hidden="0"/>
    </xf>
    <xf numFmtId="164" fontId="0" fillId="0" borderId="1" applyAlignment="1" pivotButton="0" quotePrefix="0" xfId="0">
      <alignment vertical="top"/>
    </xf>
    <xf numFmtId="0" fontId="0" fillId="2" borderId="1" applyAlignment="1" applyProtection="1" pivotButton="0" quotePrefix="0" xfId="0">
      <alignment vertical="top"/>
      <protection locked="0" hidden="0"/>
    </xf>
    <xf numFmtId="3" fontId="0" fillId="0" borderId="1" applyAlignment="1" pivotButton="0" quotePrefix="0" xfId="0">
      <alignment vertical="top"/>
    </xf>
    <xf numFmtId="3" fontId="6" fillId="0" borderId="1" applyAlignment="1" pivotButton="0" quotePrefix="0" xfId="0">
      <alignment vertical="top"/>
    </xf>
    <xf numFmtId="10" fontId="0" fillId="0" borderId="1" applyAlignment="1" pivotButton="0" quotePrefix="0" xfId="0">
      <alignment vertical="top"/>
    </xf>
    <xf numFmtId="3" fontId="4" fillId="0" borderId="1" applyAlignment="1" pivotButton="0" quotePrefix="0" xfId="0">
      <alignment vertical="top"/>
    </xf>
    <xf numFmtId="0" fontId="6" fillId="0" borderId="1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9" fontId="0" fillId="0" borderId="1" applyAlignment="1" pivotButton="0" quotePrefix="0" xfId="0">
      <alignment vertical="top"/>
    </xf>
    <xf numFmtId="0" fontId="8" fillId="0" borderId="0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0" fontId="2" fillId="0" borderId="1" applyAlignment="1" pivotButton="0" quotePrefix="0" xfId="0">
      <alignment vertical="top"/>
    </xf>
    <xf numFmtId="9" fontId="0" fillId="2" borderId="1" applyAlignment="1" applyProtection="1" pivotButton="0" quotePrefix="0" xfId="0">
      <alignment vertical="top"/>
      <protection locked="0" hidden="0"/>
    </xf>
  </cellXfs>
  <cellStyles count="1">
    <cellStyle name="Normal" xfId="0" builtinId="0" hidden="0"/>
  </cellStyles>
  <dxfs count="5">
    <dxf>
      <font>
        <name val="Arial"/>
        <b val="1"/>
        <color rgb="00C00000"/>
      </font>
    </dxf>
    <dxf>
      <font>
        <name val="Arial"/>
        <b val="1"/>
        <color rgb="001E7B45"/>
      </font>
      <fill>
        <patternFill patternType="solid">
          <fgColor rgb="00E6F2EA"/>
        </patternFill>
      </fill>
    </dxf>
    <dxf>
      <font>
        <name val="Arial"/>
        <b val="1"/>
        <color rgb="00B42318"/>
      </font>
      <fill>
        <patternFill patternType="solid">
          <fgColor rgb="00FBEAE8"/>
        </patternFill>
      </fill>
    </dxf>
    <dxf>
      <fill>
        <patternFill patternType="solid">
          <fgColor rgb="00E6F2EA"/>
        </patternFill>
      </fill>
    </dxf>
    <dxf>
      <fill>
        <patternFill patternType="solid">
          <fgColor rgb="00E8EE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MWST effektiv vs. Saldosteuersatz</a:t>
            </a:r>
          </a:p>
        </rich>
      </tx>
    </title>
    <plotArea>
      <barChart>
        <barDir val="col"/>
        <grouping val="clustered"/>
        <ser>
          <idx val="0"/>
          <order val="0"/>
          <tx>
            <v>MWST effektiv</v>
          </tx>
          <spPr>
            <a:solidFill xmlns:a="http://schemas.openxmlformats.org/drawingml/2006/main">
              <a:srgbClr val="13233F"/>
            </a:solidFill>
            <a:ln xmlns:a="http://schemas.openxmlformats.org/drawingml/2006/main">
              <a:solidFill>
                <a:srgbClr val="13233F"/>
              </a:solidFill>
              <a:prstDash val="solid"/>
            </a:ln>
          </spPr>
          <cat>
            <numRef>
              <f>'Vergleich'!$C$3:$E$3</f>
            </numRef>
          </cat>
          <val>
            <numRef>
              <f>'Vergleich'!$C$9:$E$9</f>
            </numRef>
          </val>
        </ser>
        <ser>
          <idx val="1"/>
          <order val="1"/>
          <tx>
            <v>MWST Saldosteuersatz</v>
          </tx>
          <spPr>
            <a:solidFill xmlns:a="http://schemas.openxmlformats.org/drawingml/2006/main">
              <a:srgbClr val="B4693E"/>
            </a:solidFill>
            <a:ln xmlns:a="http://schemas.openxmlformats.org/drawingml/2006/main">
              <a:solidFill>
                <a:srgbClr val="B4693E"/>
              </a:solidFill>
              <a:prstDash val="solid"/>
            </a:ln>
          </spPr>
          <cat>
            <numRef>
              <f>'Vergleich'!$C$3:$E$3</f>
            </numRef>
          </cat>
          <val>
            <numRef>
              <f>'Vergleich'!$C$11:$E$11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34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SSS" displayName="tbl_SSS" ref="A3:B19" headerRowCount="1">
  <autoFilter ref="A3:B19"/>
  <tableColumns count="2">
    <tableColumn id="1" name="Branche/Tätigkeit (Auszug)"/>
    <tableColumn id="2" name="SS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ortrieb.ch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fedlex.admin.ch/eli/cc/2024/500/de" TargetMode="External" Id="rId1"/><Relationship Type="http://schemas.openxmlformats.org/officeDocument/2006/relationships/table" Target="/xl/tables/table1.xm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www.fedlex.admin.ch/eli/cc/2009/615/de#art_25" TargetMode="External" Id="rId1"/><Relationship Type="http://schemas.openxmlformats.org/officeDocument/2006/relationships/hyperlink" Target="https://www.fedlex.admin.ch/eli/cc/2009/615/de#art_25" TargetMode="External" Id="rId2"/><Relationship Type="http://schemas.openxmlformats.org/officeDocument/2006/relationships/hyperlink" Target="https://www.fedlex.admin.ch/eli/cc/2009/615/de#art_25" TargetMode="External" Id="rId3"/><Relationship Type="http://schemas.openxmlformats.org/officeDocument/2006/relationships/hyperlink" Target="https://www.estv.admin.ch/de/mwst-saldosteuersaetze-pauschalsteuersaetze" TargetMode="External" Id="rId4"/><Relationship Type="http://schemas.openxmlformats.org/officeDocument/2006/relationships/hyperlink" Target="https://www.estv.admin.ch/de/mwst-saldosteuersaetze-pauschalsteuersaetze" TargetMode="External" Id="rId5"/><Relationship Type="http://schemas.openxmlformats.org/officeDocument/2006/relationships/hyperlink" Target="https://www.estv.admin.ch/de/mwst-jaehrliche-abrechnung-2025" TargetMode="External" Id="rId6"/><Relationship Type="http://schemas.openxmlformats.org/officeDocument/2006/relationships/hyperlink" Target="https://www.admin.ch/de/newnsb/bCxrY5LSQCuF" TargetMode="External" Id="rId7"/><Relationship Type="http://schemas.openxmlformats.org/officeDocument/2006/relationships/hyperlink" Target="https://www.gate.estv.admin.ch/mwst-webpublikationen/public/MI/10" TargetMode="External" Id="rId8"/><Relationship Type="http://schemas.openxmlformats.org/officeDocument/2006/relationships/hyperlink" Target="https://www.gate.estv.admin.ch/mwst-webpublikationen/public/MI/10" TargetMode="External" Id="rId9"/><Relationship Type="http://schemas.openxmlformats.org/officeDocument/2006/relationships/hyperlink" Target="https://www.fedlex.admin.ch/eli/cc/2009/615/de#art_37" TargetMode="External" Id="rId10"/><Relationship Type="http://schemas.openxmlformats.org/officeDocument/2006/relationships/hyperlink" Target="https://www.fedlex.admin.ch/eli/cc/2009/615/de#art_37" TargetMode="External" Id="rId11"/><Relationship Type="http://schemas.openxmlformats.org/officeDocument/2006/relationships/hyperlink" Target="https://www.gate.estv.admin.ch/mwst-webpublikationen/public/MI/15" TargetMode="External" Id="rId12"/><Relationship Type="http://schemas.openxmlformats.org/officeDocument/2006/relationships/hyperlink" Target="https://www.gate.estv.admin.ch/mwst-webpublikationen/public/MI/15" TargetMode="External" Id="rId1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5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 ht="38" customHeight="1">
      <c r="A1" s="1" t="inlineStr">
        <is>
          <t>MWST-Methodenvergleich: effektive Methode oder Saldosteuersatz (Vortrieb, Stand Oktober 2026)</t>
        </is>
      </c>
    </row>
    <row r="2">
      <c r="A2" s="2" t="inlineStr">
        <is>
          <t>Quelle: vortrieb.ch</t>
        </is>
      </c>
    </row>
    <row r="3">
      <c r="A3" s="3" t="inlineStr">
        <is>
          <t>So gehen Sie vor:</t>
        </is>
      </c>
    </row>
    <row r="4">
      <c r="A4" s="4" t="inlineStr">
        <is>
          <t>1. Blatt «Eingaben»: Umsätze netto, Exporte und Vorsteuern für das letzte Jahr (Jahr 1) und die Planung von zwei weiteren Jahren erfassen.</t>
        </is>
      </c>
    </row>
    <row r="5">
      <c r="A5" s="4" t="inlineStr">
        <is>
          <t>2. Saldosteuersatz Ihrer Branche aus der Liste wählen. Vollständige Liste: Verordnung der ESTV, https://www.fedlex.admin.ch/eli/cc/2024/500/de</t>
        </is>
      </c>
    </row>
    <row r="6">
      <c r="A6" s="4" t="inlineStr">
        <is>
          <t>3. Bei geplantem Methodenwechsel die Anlagegüter im Blatt «Wechselkorrektur» erfassen.</t>
        </is>
      </c>
    </row>
    <row r="7">
      <c r="A7" s="4" t="inlineStr">
        <is>
          <t>4. Ergebnis und Schwellen im Blatt «Vergleich» ablesen, Termine im Blatt «Fristen» übernehmen.</t>
        </is>
      </c>
    </row>
    <row r="9">
      <c r="A9" s="5" t="inlineStr">
        <is>
          <t>Hinweis: Vorlage ohne Gewähr, keine Steuerberatung im Einzelfall. Massgebend sind MWSTG (SR 641.20), MWSTV (SR 641.201) und die Praxis der ESTV (MWST-Info 12 und 15). Bewilligte Saldosteuersätze stehen in Ihrem ESTV-Portal.</t>
        </is>
      </c>
    </row>
    <row r="10">
      <c r="A10" s="4" t="inlineStr">
        <is>
          <t>Stand: Oktober 2026 (Werte geprüft am 18.10.2026). Werte im Blatt «Parameter» jährlich prüfen.</t>
        </is>
      </c>
    </row>
    <row r="11">
      <c r="A11" s="4" t="inlineStr">
        <is>
          <t>Am 29.11.2026 wird über eine MWST-Erhöhung zur Finanzierung der AHV abgestimmt. Sie könnte frühestens ab 2028 gelten. Bei Annahme die Sätze im Blatt «Parameter» und die Saldosteuersätze neu prüfen.</t>
        </is>
      </c>
    </row>
    <row r="13">
      <c r="A13" s="3" t="inlineStr">
        <is>
          <t>Legende</t>
        </is>
      </c>
    </row>
    <row r="14">
      <c r="A14" s="6" t="inlineStr">
        <is>
          <t>Hellgrau hinterlegt: Eingabezelle (frei überschreibbar)</t>
        </is>
      </c>
    </row>
    <row r="15">
      <c r="A15" s="7" t="inlineStr">
        <is>
          <t>Weiss: Formel, gesperrt. Blattschutz ohne Passwort, aufheben über Überprüfen &gt; Blattschutz aufheben.</t>
        </is>
      </c>
    </row>
    <row r="16">
      <c r="A16" s="5" t="inlineStr">
        <is>
          <t>BEISPIEL: Alle vorausgefüllten Zahlen sind frei gewählte Beispielwerte (Betrieb A aus dem Artikel, Jahr 2 mit Investition). Mit eigenen Zahlen überschreiben.</t>
        </is>
      </c>
    </row>
    <row r="18">
      <c r="A18" s="3" t="inlineStr">
        <is>
          <t>Blätter</t>
        </is>
      </c>
    </row>
    <row r="19">
      <c r="A19" s="4" t="inlineStr">
        <is>
          <t>Eingaben: Ihre Zahlen für drei Jahre, Saldosteuersatz, aktuelle Methode</t>
        </is>
      </c>
    </row>
    <row r="20">
      <c r="A20" s="4" t="inlineStr">
        <is>
          <t>Vergleich: MWST effektiv und mit Saldosteuersatz, Schwellen, Empfehlung, Diagramm</t>
        </is>
      </c>
    </row>
    <row r="21">
      <c r="A21" s="4" t="inlineStr">
        <is>
          <t>Wechselkorrektur: Vorsteuer auf dem Zeitwert beim Methodenwechsel (Ziffer 415 bzw. 410)</t>
        </is>
      </c>
    </row>
    <row r="22">
      <c r="A22" s="4" t="inlineStr">
        <is>
          <t>Fristen: Abrechnungs- und Zahlungstermine für das gewählte Steuerjahr</t>
        </is>
      </c>
    </row>
    <row r="23">
      <c r="A23" s="4" t="inlineStr">
        <is>
          <t>Saldosteuersaetze: Auszug der Branchensätze und Liste der bewilligten Sätze</t>
        </is>
      </c>
    </row>
    <row r="24">
      <c r="A24" s="4" t="inlineStr">
        <is>
          <t>Parameter: Gesetzliche Werte mit Quelle (jährlich prüfen)</t>
        </is>
      </c>
    </row>
    <row r="25">
      <c r="A25" s="4" t="inlineStr">
        <is>
          <t>Beispiele: Drei Testfälle zur Kontrolle der Formeln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8" customWidth="1" min="2" max="2"/>
    <col width="15" customWidth="1" min="3" max="3"/>
    <col width="15" customWidth="1" min="4" max="4"/>
    <col width="15" customWidth="1" min="5" max="5"/>
    <col width="78" customWidth="1" min="6" max="6"/>
  </cols>
  <sheetData>
    <row r="1" ht="22" customHeight="1">
      <c r="A1" s="8" t="inlineStr">
        <is>
          <t>Eingaben</t>
        </is>
      </c>
      <c r="C1" s="9" t="inlineStr">
        <is>
          <t>BEISPIEL: Werte von Betrieb A (frei gewählt). Grau hinterlegte Zellen mit eigenen Zahlen überschreiben.</t>
        </is>
      </c>
    </row>
    <row r="2">
      <c r="A2" s="10" t="inlineStr">
        <is>
          <t>Bezeichnung</t>
        </is>
      </c>
      <c r="B2" s="10" t="inlineStr">
        <is>
          <t>Einheit</t>
        </is>
      </c>
      <c r="C2" s="10" t="inlineStr">
        <is>
          <t>Jahr 1 (Ist)</t>
        </is>
      </c>
      <c r="D2" s="10" t="inlineStr">
        <is>
          <t>Jahr 2 (Plan)</t>
        </is>
      </c>
      <c r="E2" s="10" t="inlineStr">
        <is>
          <t>Jahr 3 (Plan)</t>
        </is>
      </c>
      <c r="F2" s="10" t="inlineStr">
        <is>
          <t>Hinweis</t>
        </is>
      </c>
    </row>
    <row r="3">
      <c r="A3" s="7" t="inlineStr">
        <is>
          <t>Steuerjahr</t>
        </is>
      </c>
      <c r="B3" s="7" t="inlineStr">
        <is>
          <t>Jahr</t>
        </is>
      </c>
      <c r="C3" s="11" t="n">
        <v>2026</v>
      </c>
      <c r="D3" s="12">
        <f>C3+1</f>
        <v/>
      </c>
      <c r="E3" s="12">
        <f>D3+1</f>
        <v/>
      </c>
      <c r="F3" s="13" t="inlineStr">
        <is>
          <t>Jahr 1 = letztes abgeschlossenes oder laufendes Jahr.</t>
        </is>
      </c>
    </row>
    <row r="4">
      <c r="A4" s="3" t="inlineStr">
        <is>
          <t>Umsätze (netto, ohne MWST)</t>
        </is>
      </c>
    </row>
    <row r="5">
      <c r="A5" s="7" t="inlineStr">
        <is>
          <t>Umsatz netto zum Normalsatz 8,1 %</t>
        </is>
      </c>
      <c r="B5" s="7" t="inlineStr">
        <is>
          <t>CHF</t>
        </is>
      </c>
      <c r="C5" s="14" t="n">
        <v>1000000</v>
      </c>
      <c r="D5" s="14" t="n">
        <v>1030000</v>
      </c>
      <c r="E5" s="14" t="n">
        <v>1060000</v>
      </c>
      <c r="F5" s="13" t="inlineStr">
        <is>
          <t>Ohne MWST.</t>
        </is>
      </c>
    </row>
    <row r="6">
      <c r="A6" s="7" t="inlineStr">
        <is>
          <t>Umsatz netto zum reduzierten Satz 2,6 %</t>
        </is>
      </c>
      <c r="B6" s="7" t="inlineStr">
        <is>
          <t>CHF</t>
        </is>
      </c>
      <c r="C6" s="14" t="n">
        <v>0</v>
      </c>
      <c r="D6" s="14" t="n">
        <v>0</v>
      </c>
      <c r="E6" s="14" t="n">
        <v>0</v>
      </c>
      <c r="F6" s="13" t="inlineStr">
        <is>
          <t>Ohne MWST.</t>
        </is>
      </c>
    </row>
    <row r="7">
      <c r="A7" s="7" t="inlineStr">
        <is>
          <t>Umsatz netto Beherbergung 3,8 %</t>
        </is>
      </c>
      <c r="B7" s="7" t="inlineStr">
        <is>
          <t>CHF</t>
        </is>
      </c>
      <c r="C7" s="14" t="n">
        <v>0</v>
      </c>
      <c r="D7" s="14" t="n">
        <v>0</v>
      </c>
      <c r="E7" s="14" t="n">
        <v>0</v>
      </c>
      <c r="F7" s="13" t="inlineStr">
        <is>
          <t>Ohne MWST.</t>
        </is>
      </c>
    </row>
    <row r="8">
      <c r="A8" s="7" t="inlineStr">
        <is>
          <t>Steuerbefreite Leistungen (z. B. Exporte)</t>
        </is>
      </c>
      <c r="B8" s="7" t="inlineStr">
        <is>
          <t>CHF</t>
        </is>
      </c>
      <c r="C8" s="14" t="n">
        <v>0</v>
      </c>
      <c r="D8" s="14" t="n">
        <v>0</v>
      </c>
      <c r="E8" s="14" t="n">
        <v>0</v>
      </c>
      <c r="F8" s="13" t="inlineStr">
        <is>
          <t>Zählen zur Umsatzgrenze, nicht zur Saldosteuer.</t>
        </is>
      </c>
    </row>
    <row r="9">
      <c r="A9" s="3" t="inlineStr">
        <is>
          <t>Vorsteuern</t>
        </is>
      </c>
    </row>
    <row r="10">
      <c r="A10" s="7" t="inlineStr">
        <is>
          <t>Vorsteuern laufender Aufwand</t>
        </is>
      </c>
      <c r="B10" s="7" t="inlineStr">
        <is>
          <t>CHF</t>
        </is>
      </c>
      <c r="C10" s="14" t="n">
        <v>9000</v>
      </c>
      <c r="D10" s="14" t="n">
        <v>9300</v>
      </c>
      <c r="E10" s="14" t="n">
        <v>9500</v>
      </c>
      <c r="F10" s="13" t="inlineStr">
        <is>
          <t>Aus Buchhaltung, Konto Vorsteuer Material/Dienstleistungen und Betriebsaufwand.</t>
        </is>
      </c>
    </row>
    <row r="11">
      <c r="A11" s="7" t="inlineStr">
        <is>
          <t>Vorsteuern Investitionen</t>
        </is>
      </c>
      <c r="B11" s="7" t="inlineStr">
        <is>
          <t>CHF</t>
        </is>
      </c>
      <c r="C11" s="14" t="n">
        <v>0</v>
      </c>
      <c r="D11" s="14" t="n">
        <v>16200</v>
      </c>
      <c r="E11" s="14" t="n">
        <v>0</v>
      </c>
      <c r="F11" s="13" t="inlineStr">
        <is>
          <t>Mit SSS nicht abziehbar. Beispiel Jahr 2: Anlage CHF 200'000 netto, Vorsteuer CHF 16'200.</t>
        </is>
      </c>
    </row>
    <row r="12">
      <c r="A12" s="3" t="inlineStr">
        <is>
          <t>Saldosteuersatz</t>
        </is>
      </c>
    </row>
    <row r="13">
      <c r="A13" s="7" t="inlineStr">
        <is>
          <t>Saldosteuersatz Tätigkeit 1</t>
        </is>
      </c>
      <c r="B13" s="7" t="inlineStr">
        <is>
          <t>%</t>
        </is>
      </c>
      <c r="C13" s="15" t="n">
        <v>0.062</v>
      </c>
      <c r="F13" s="13" t="inlineStr">
        <is>
          <t>Dropdown mit den bewilligten Sätzen (Blatt «Saldosteuersaetze»). Beispiel: 6,2 % (z. B. Treuhand, Beratung, Werbeagentur).</t>
        </is>
      </c>
    </row>
    <row r="14">
      <c r="A14" s="7" t="inlineStr">
        <is>
          <t>Anteil Tätigkeit 1 am Bruttoumsatz Inland</t>
        </is>
      </c>
      <c r="B14" s="7" t="inlineStr">
        <is>
          <t>%</t>
        </is>
      </c>
      <c r="C14" s="15" t="n">
        <v>1</v>
      </c>
      <c r="F14" s="7" t="inlineStr">
        <is>
          <t>Zwischen 0 % und 100 %.</t>
        </is>
      </c>
    </row>
    <row r="15">
      <c r="A15" s="7" t="inlineStr">
        <is>
          <t>Saldosteuersatz Tätigkeit 2 (nur wenn über 10 %)</t>
        </is>
      </c>
      <c r="B15" s="7" t="inlineStr">
        <is>
          <t>%</t>
        </is>
      </c>
      <c r="C15" s="15" t="n">
        <v>0</v>
      </c>
      <c r="F15" s="13">
        <f>IF(AND(C15&gt;0,C16&lt;0.1),"Anteil unter 10 %: Tätigkeit läuft zum nächsttieferen oder nächsthöheren Satz (MWST-Info 12)","Leer lassen oder 0, wenn nur eine Tätigkeit.")</f>
        <v/>
      </c>
    </row>
    <row r="16">
      <c r="A16" s="7" t="inlineStr">
        <is>
          <t>Anteil Tätigkeit 2</t>
        </is>
      </c>
      <c r="B16" s="7" t="inlineStr">
        <is>
          <t>%</t>
        </is>
      </c>
      <c r="C16" s="16">
        <f>1-C14</f>
        <v/>
      </c>
      <c r="F16" s="7" t="inlineStr">
        <is>
          <t>Formel, gesperrt.</t>
        </is>
      </c>
    </row>
    <row r="17">
      <c r="A17" s="3" t="inlineStr">
        <is>
          <t>Methode und Voraussetzungen</t>
        </is>
      </c>
    </row>
    <row r="18">
      <c r="A18" s="7" t="inlineStr">
        <is>
          <t>Aktuelle Methode</t>
        </is>
      </c>
      <c r="B18" s="7" t="inlineStr">
        <is>
          <t>Liste</t>
        </is>
      </c>
      <c r="C18" s="17" t="inlineStr">
        <is>
          <t>effektiv</t>
        </is>
      </c>
      <c r="F18" s="7" t="inlineStr">
        <is>
          <t>Dropdown: «effektiv» oder «Saldosteuersatz».</t>
        </is>
      </c>
    </row>
    <row r="19">
      <c r="A19" s="13" t="inlineStr">
        <is>
          <t>Vorsteuerkorrektur bei Wechsel (aus Blatt Wechselkorrektur)</t>
        </is>
      </c>
      <c r="B19" s="7" t="inlineStr">
        <is>
          <t>CHF</t>
        </is>
      </c>
      <c r="C19" s="18">
        <f>Wechselkorrektur!H15</f>
        <v/>
      </c>
      <c r="F19" s="7" t="inlineStr">
        <is>
          <t>Formel, gesperrt.</t>
        </is>
      </c>
    </row>
    <row r="20">
      <c r="A20" s="13" t="inlineStr">
        <is>
          <t>Jahre seit Beginn der aktuellen Methode (ganze Steuerperioden)</t>
        </is>
      </c>
      <c r="B20" s="7" t="inlineStr">
        <is>
          <t>Jahre</t>
        </is>
      </c>
      <c r="C20" s="11" t="n">
        <v>4</v>
      </c>
      <c r="F20" s="7" t="inlineStr">
        <is>
          <t>Für die Prüfung der Wartefrist.</t>
        </is>
      </c>
    </row>
    <row r="21">
      <c r="A21" s="13" t="inlineStr">
        <is>
          <t>Letzte 3 Jahre fristgerecht abgerechnet und bezahlt</t>
        </is>
      </c>
      <c r="B21" s="7" t="inlineStr">
        <is>
          <t>Liste</t>
        </is>
      </c>
      <c r="C21" s="17" t="inlineStr">
        <is>
          <t>ja</t>
        </is>
      </c>
      <c r="F21" s="13" t="inlineStr">
        <is>
          <t>Dropdown «ja» oder «nein». Voraussetzung für die jährliche Abrechnung.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F15">
    <cfRule type="expression" priority="1" dxfId="0">
      <formula>AND($C$15&gt;0,$C$16&lt;0.1)</formula>
    </cfRule>
  </conditionalFormatting>
  <dataValidations count="8">
    <dataValidation sqref="C3" showDropDown="0" showInputMessage="0" showErrorMessage="1" allowBlank="1" errorTitle="Ungültige Eingabe" error="Bitte ein Steuerjahr zwischen 2000 und 2100 eingeben." type="whole" operator="between">
      <formula1>2000</formula1>
      <formula2>2100</formula2>
    </dataValidation>
    <dataValidation sqref="C5:E8 C10:E11" showDropDown="0" showInputMessage="0" showErrorMessage="1" allowBlank="1" errorTitle="Ungültige Eingabe" error="Bitte einen Betrag ab 0 eingeben." type="decimal" operator="greaterThanOrEqual">
      <formula1>0</formula1>
    </dataValidation>
    <dataValidation sqref="C13" showDropDown="0" showInputMessage="0" showErrorMessage="1" allowBlank="1" errorTitle="Ungültige Eingabe" error="Bitte einen bewilligten Saldosteuersatz aus der Liste wählen." type="list">
      <formula1>=lst_SSS_Saetze</formula1>
    </dataValidation>
    <dataValidation sqref="C14" showDropDown="0" showInputMessage="0" showErrorMessage="1" allowBlank="1" errorTitle="Ungültige Eingabe" error="Bitte einen Anteil zwischen 0 % und 100 % eingeben." type="decimal" operator="between">
      <formula1>0</formula1>
      <formula2>1</formula2>
    </dataValidation>
    <dataValidation sqref="C15" showDropDown="0" showInputMessage="0" showErrorMessage="1" allowBlank="1" errorTitle="Ungültige Eingabe" error="Bitte 0 oder einen bewilligten Saldosteuersatz wählen." type="list">
      <formula1>=lst_SSS_Saetze_0</formula1>
    </dataValidation>
    <dataValidation sqref="C18" showDropDown="0" showInputMessage="0" showErrorMessage="1" allowBlank="1" errorTitle="Ungültige Eingabe" error="Bitte «effektiv» oder «Saldosteuersatz» wählen." type="list">
      <formula1>"effektiv,Saldosteuersatz"</formula1>
    </dataValidation>
    <dataValidation sqref="C20" showDropDown="0" showInputMessage="0" showErrorMessage="1" allowBlank="1" errorTitle="Ungültige Eingabe" error="Bitte eine ganze Zahl ab 0 eingeben." type="whole" operator="greaterThanOrEqual">
      <formula1>0</formula1>
    </dataValidation>
    <dataValidation sqref="C21" showDropDown="0" showInputMessage="0" showErrorMessage="1" allowBlank="1" errorTitle="Ungültige Eingabe" error="Bitte «ja» oder «nein» wählen." type="list">
      <formula1>"ja,nein"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8" customWidth="1" min="2" max="2"/>
    <col width="15" customWidth="1" min="3" max="3"/>
    <col width="15" customWidth="1" min="4" max="4"/>
    <col width="15" customWidth="1" min="5" max="5"/>
    <col width="50" customWidth="1" min="6" max="6"/>
    <col hidden="1" width="13" customWidth="1" min="8" max="8"/>
  </cols>
  <sheetData>
    <row r="1" ht="22" customHeight="1">
      <c r="A1" s="8" t="inlineStr">
        <is>
          <t>Vergleich effektive Methode und Saldosteuersatz</t>
        </is>
      </c>
    </row>
    <row r="2">
      <c r="A2" s="10" t="inlineStr">
        <is>
          <t>Position</t>
        </is>
      </c>
      <c r="B2" s="10" t="inlineStr">
        <is>
          <t>Einheit</t>
        </is>
      </c>
      <c r="C2" s="10" t="inlineStr">
        <is>
          <t>Jahr 1 (Ist)</t>
        </is>
      </c>
      <c r="D2" s="10" t="inlineStr">
        <is>
          <t>Jahr 2 (Plan)</t>
        </is>
      </c>
      <c r="E2" s="10" t="inlineStr">
        <is>
          <t>Jahr 3 (Plan)</t>
        </is>
      </c>
      <c r="F2" s="10" t="inlineStr">
        <is>
          <t>Total 3 Jahre</t>
        </is>
      </c>
    </row>
    <row r="3">
      <c r="A3" s="13" t="inlineStr">
        <is>
          <t>Steuerjahr</t>
        </is>
      </c>
      <c r="B3" s="7" t="inlineStr">
        <is>
          <t>Jahr</t>
        </is>
      </c>
      <c r="C3" s="12">
        <f>Eingaben!C3</f>
        <v/>
      </c>
      <c r="D3" s="12">
        <f>Eingaben!D3</f>
        <v/>
      </c>
      <c r="E3" s="12">
        <f>Eingaben!E3</f>
        <v/>
      </c>
    </row>
    <row r="4">
      <c r="A4" s="3" t="inlineStr">
        <is>
          <t>Steuer pro Jahr</t>
        </is>
      </c>
    </row>
    <row r="5">
      <c r="A5" s="13" t="inlineStr">
        <is>
          <t>Umsatzsteuer effektiv</t>
        </is>
      </c>
      <c r="B5" s="7" t="inlineStr">
        <is>
          <t>CHF</t>
        </is>
      </c>
      <c r="C5" s="18">
        <f>ROUND(Eingaben!C5*P_Normalsatz+Eingaben!C6*P_Reduziert+Eingaben!C7*P_Beherbergung,2)</f>
        <v/>
      </c>
      <c r="D5" s="18">
        <f>ROUND(Eingaben!D5*P_Normalsatz+Eingaben!D6*P_Reduziert+Eingaben!D7*P_Beherbergung,2)</f>
        <v/>
      </c>
      <c r="E5" s="18">
        <f>ROUND(Eingaben!E5*P_Normalsatz+Eingaben!E6*P_Reduziert+Eingaben!E7*P_Beherbergung,2)</f>
        <v/>
      </c>
      <c r="F5" s="18">
        <f>SUM(C5:E5)</f>
        <v/>
      </c>
    </row>
    <row r="6">
      <c r="A6" s="13" t="inlineStr">
        <is>
          <t>Bruttoumsatz Inland inkl. MWST</t>
        </is>
      </c>
      <c r="B6" s="7" t="inlineStr">
        <is>
          <t>CHF</t>
        </is>
      </c>
      <c r="C6" s="18">
        <f>Eingaben!C5+Eingaben!C6+Eingaben!C7+C5</f>
        <v/>
      </c>
      <c r="D6" s="18">
        <f>Eingaben!D5+Eingaben!D6+Eingaben!D7+D5</f>
        <v/>
      </c>
      <c r="E6" s="18">
        <f>Eingaben!E5+Eingaben!E6+Eingaben!E7+E5</f>
        <v/>
      </c>
      <c r="F6" s="18">
        <f>SUM(C6:E6)</f>
        <v/>
      </c>
    </row>
    <row r="7">
      <c r="A7" s="13" t="inlineStr">
        <is>
          <t>Umsatz für Grenzprüfung (inkl. Exporte)</t>
        </is>
      </c>
      <c r="B7" s="7" t="inlineStr">
        <is>
          <t>CHF</t>
        </is>
      </c>
      <c r="C7" s="18">
        <f>C6+Eingaben!C8</f>
        <v/>
      </c>
      <c r="D7" s="18">
        <f>D6+Eingaben!D8</f>
        <v/>
      </c>
      <c r="E7" s="18">
        <f>E6+Eingaben!E8</f>
        <v/>
      </c>
    </row>
    <row r="8">
      <c r="A8" s="13" t="inlineStr">
        <is>
          <t>Vorsteuern total</t>
        </is>
      </c>
      <c r="B8" s="7" t="inlineStr">
        <is>
          <t>CHF</t>
        </is>
      </c>
      <c r="C8" s="18">
        <f>Eingaben!C10+Eingaben!C11</f>
        <v/>
      </c>
      <c r="D8" s="18">
        <f>Eingaben!D10+Eingaben!D11</f>
        <v/>
      </c>
      <c r="E8" s="18">
        <f>Eingaben!E10+Eingaben!E11</f>
        <v/>
      </c>
      <c r="F8" s="18">
        <f>SUM(C8:E8)</f>
        <v/>
      </c>
    </row>
    <row r="9">
      <c r="A9" s="13" t="inlineStr">
        <is>
          <t>MWST effektiv</t>
        </is>
      </c>
      <c r="B9" s="7" t="inlineStr">
        <is>
          <t>CHF</t>
        </is>
      </c>
      <c r="C9" s="19">
        <f>C5-C8</f>
        <v/>
      </c>
      <c r="D9" s="19">
        <f>D5-D8</f>
        <v/>
      </c>
      <c r="E9" s="19">
        <f>E5-E8</f>
        <v/>
      </c>
      <c r="F9" s="19">
        <f>SUM(C9:E9)</f>
        <v/>
      </c>
    </row>
    <row r="10">
      <c r="A10" s="13" t="inlineStr">
        <is>
          <t>Saldosteuersatz gewichtet</t>
        </is>
      </c>
      <c r="B10" s="7" t="inlineStr">
        <is>
          <t>%</t>
        </is>
      </c>
      <c r="C10" s="20">
        <f>Eingaben!$C$13*Eingaben!$C$14+Eingaben!$C$15*Eingaben!$C$16</f>
        <v/>
      </c>
      <c r="D10" s="20">
        <f>Eingaben!$C$13*Eingaben!$C$14+Eingaben!$C$15*Eingaben!$C$16</f>
        <v/>
      </c>
      <c r="E10" s="20">
        <f>Eingaben!$C$13*Eingaben!$C$14+Eingaben!$C$15*Eingaben!$C$16</f>
        <v/>
      </c>
    </row>
    <row r="11">
      <c r="A11" s="13" t="inlineStr">
        <is>
          <t>MWST Saldosteuersatz</t>
        </is>
      </c>
      <c r="B11" s="7" t="inlineStr">
        <is>
          <t>CHF</t>
        </is>
      </c>
      <c r="C11" s="19">
        <f>ROUND(C6*C10,0)</f>
        <v/>
      </c>
      <c r="D11" s="19">
        <f>ROUND(D6*D10,0)</f>
        <v/>
      </c>
      <c r="E11" s="19">
        <f>ROUND(E6*E10,0)</f>
        <v/>
      </c>
      <c r="F11" s="19">
        <f>SUM(C11:E11)</f>
        <v/>
      </c>
    </row>
    <row r="12">
      <c r="A12" s="13" t="inlineStr">
        <is>
          <t>Differenz effektiv minus SSS (positiv = SSS günstiger)</t>
        </is>
      </c>
      <c r="B12" s="7" t="inlineStr">
        <is>
          <t>CHF</t>
        </is>
      </c>
      <c r="C12" s="21">
        <f>C9-C11</f>
        <v/>
      </c>
      <c r="D12" s="21">
        <f>D9-D11</f>
        <v/>
      </c>
      <c r="E12" s="21">
        <f>E9-E11</f>
        <v/>
      </c>
      <c r="F12" s="21">
        <f>SUM(C12:E12)</f>
        <v/>
      </c>
    </row>
    <row r="13">
      <c r="A13" s="13" t="inlineStr">
        <is>
          <t>Grenz-Vorsteuer</t>
        </is>
      </c>
      <c r="B13" s="7" t="inlineStr">
        <is>
          <t>CHF</t>
        </is>
      </c>
      <c r="C13" s="18">
        <f>C5-C11</f>
        <v/>
      </c>
      <c r="D13" s="18">
        <f>D5-D11</f>
        <v/>
      </c>
      <c r="E13" s="18">
        <f>E5-E11</f>
        <v/>
      </c>
    </row>
    <row r="14">
      <c r="A14" s="13" t="inlineStr">
        <is>
          <t>Vorsteuerquote ist (Vorsteuern geteilt durch Brutto Inland)</t>
        </is>
      </c>
      <c r="B14" s="7" t="inlineStr">
        <is>
          <t>%</t>
        </is>
      </c>
      <c r="C14" s="20">
        <f>IF(C6=0,0,C8/C6)</f>
        <v/>
      </c>
      <c r="D14" s="20">
        <f>IF(D6=0,0,D8/D6)</f>
        <v/>
      </c>
      <c r="E14" s="20">
        <f>IF(E6=0,0,E8/E6)</f>
        <v/>
      </c>
    </row>
    <row r="15">
      <c r="A15" s="13" t="inlineStr">
        <is>
          <t>Grenz-Vorsteuerquote</t>
        </is>
      </c>
      <c r="B15" s="7" t="inlineStr">
        <is>
          <t>%</t>
        </is>
      </c>
      <c r="C15" s="20">
        <f>IF(C6=0,0,C13/C6)</f>
        <v/>
      </c>
      <c r="D15" s="20">
        <f>IF(D6=0,0,D13/D6)</f>
        <v/>
      </c>
      <c r="E15" s="20">
        <f>IF(E6=0,0,E13/E6)</f>
        <v/>
      </c>
    </row>
    <row r="16">
      <c r="A16" s="13" t="inlineStr">
        <is>
          <t>Günstiger in diesem Jahr</t>
        </is>
      </c>
      <c r="B16" s="7" t="inlineStr">
        <is>
          <t>Text</t>
        </is>
      </c>
      <c r="C16" s="22">
        <f>IF(C12&gt;0,"Saldosteuersatz",IF(C12&lt;0,"Effektiv","gleich"))</f>
        <v/>
      </c>
      <c r="D16" s="22">
        <f>IF(D12&gt;0,"Saldosteuersatz",IF(D12&lt;0,"Effektiv","gleich"))</f>
        <v/>
      </c>
      <c r="E16" s="22">
        <f>IF(E12&gt;0,"Saldosteuersatz",IF(E12&lt;0,"Effektiv","gleich"))</f>
        <v/>
      </c>
    </row>
    <row r="17">
      <c r="A17" s="3" t="inlineStr">
        <is>
          <t>Methodenwechsel</t>
        </is>
      </c>
      <c r="H17" s="23" t="inlineStr">
        <is>
          <t>Hilfszellen</t>
        </is>
      </c>
    </row>
    <row r="18">
      <c r="A18" s="7" t="inlineStr">
        <is>
          <t>Vorsteuerkorrektur bei Wechsel (einmalig)</t>
        </is>
      </c>
      <c r="B18" s="7" t="inlineStr">
        <is>
          <t>CHF</t>
        </is>
      </c>
      <c r="C18" s="18">
        <f>Eingaben!C19</f>
        <v/>
      </c>
      <c r="H18" s="12">
        <f>ROUND(ABS(F19),0)</f>
        <v/>
      </c>
    </row>
    <row r="19">
      <c r="A19" s="7" t="inlineStr">
        <is>
          <t>Vorteil SSS über 3 Jahre nach Wechselkorrektur</t>
        </is>
      </c>
      <c r="B19" s="7" t="inlineStr">
        <is>
          <t>CHF</t>
        </is>
      </c>
      <c r="F19" s="21">
        <f>F12-C18</f>
        <v/>
      </c>
      <c r="H19" s="7">
        <f>IF(H18&gt;=1000000,INT(H18/1000000)&amp;"'"&amp;RIGHT("00"&amp;INT(MOD(H18,1000000)/1000),3)&amp;"'"&amp;RIGHT("00"&amp;MOD(H18,1000),3),IF(H18&gt;=1000,INT(H18/1000)&amp;"'"&amp;RIGHT("00"&amp;MOD(H18,1000),3),H18&amp;""))</f>
        <v/>
      </c>
    </row>
    <row r="20" ht="42" customHeight="1">
      <c r="A20" s="7" t="inlineStr">
        <is>
          <t>Empfehlung</t>
        </is>
      </c>
      <c r="B20" s="7" t="inlineStr">
        <is>
          <t>Text</t>
        </is>
      </c>
      <c r="F20" s="24">
        <f>IF(C27=1,"Saldosteuersatz im Jahr 1 nicht zulässig: effektive Methode",IF(AND(Eingaben!C18="effektiv",Eingaben!C20&lt;P_Wartefrist_eff_SSS,F19&gt;0),"Saldosteuersatz wäre günstiger (Vorteil CHF "&amp;H19&amp;" über 3 Jahre), Wechsel aber noch gesperrt (Wartefrist "&amp;P_Wartefrist_eff_SSS&amp;" Jahre)",IF(AND(Eingaben!C18="Saldosteuersatz",Eingaben!C20&lt;P_Mindestdauer_SSS,F19&lt;0),"Effektive Methode wäre günstiger (Vorteil CHF "&amp;H19&amp;" über 3 Jahre), Wechsel aber noch gesperrt (Mindestdauer "&amp;P_Mindestdauer_SSS&amp;" Steuerperiode)",IF(F19&gt;0,"Saldosteuersatz prüfen: Vorteil CHF "&amp;H19&amp;" über 3 Jahre","Effektive Methode: Vorteil CHF "&amp;H19&amp;" über 3 Jahre"))))</f>
        <v/>
      </c>
    </row>
    <row r="21" ht="42" customHeight="1">
      <c r="A21" s="7" t="inlineStr">
        <is>
          <t>Wechselfrist</t>
        </is>
      </c>
      <c r="B21" s="7" t="inlineStr">
        <is>
          <t>Text</t>
        </is>
      </c>
      <c r="F21" s="13">
        <f>IF(Eingaben!C18="effektiv","Wechsel zum Saldosteuersatz frühestens nach "&amp;P_Wartefrist_eff_SSS&amp;" ganzen Steuerperioden effektiv (Art. 37 Abs. 4 MWSTG)","Wechsel zur effektiven Methode frühestens nach "&amp;P_Mindestdauer_SSS&amp;" Steuerperiode (Art. 37 Abs. 4 MWSTG)")</f>
        <v/>
      </c>
    </row>
    <row r="22">
      <c r="A22" s="13" t="inlineStr">
        <is>
          <t>Schwelle Umsatz höchstens 5'024'000</t>
        </is>
      </c>
      <c r="B22" s="7" t="inlineStr">
        <is>
          <t>Text</t>
        </is>
      </c>
      <c r="C22" s="7">
        <f>IF(C7&lt;=P_SSS_Umsatzgrenze,"OK","überschritten")</f>
        <v/>
      </c>
      <c r="D22" s="7">
        <f>IF(D7&lt;=P_SSS_Umsatzgrenze,"OK","überschritten")</f>
        <v/>
      </c>
      <c r="E22" s="7">
        <f>IF(E7&lt;=P_SSS_Umsatzgrenze,"OK","überschritten")</f>
        <v/>
      </c>
    </row>
    <row r="23">
      <c r="A23" s="13" t="inlineStr">
        <is>
          <t>Schwelle Steuer höchstens 108'000</t>
        </is>
      </c>
      <c r="B23" s="7" t="inlineStr">
        <is>
          <t>Text</t>
        </is>
      </c>
      <c r="C23" s="7">
        <f>IF(C11&lt;=P_SSS_Steuergrenze,"OK","überschritten")</f>
        <v/>
      </c>
      <c r="D23" s="7">
        <f>IF(D11&lt;=P_SSS_Steuergrenze,"OK","überschritten")</f>
        <v/>
      </c>
      <c r="E23" s="7">
        <f>IF(E11&lt;=P_SSS_Steuergrenze,"OK","überschritten")</f>
        <v/>
      </c>
    </row>
    <row r="24">
      <c r="A24" s="13" t="inlineStr">
        <is>
          <t>Reserve Umsatzgrenze</t>
        </is>
      </c>
      <c r="B24" s="7" t="inlineStr">
        <is>
          <t>CHF</t>
        </is>
      </c>
      <c r="C24" s="18">
        <f>P_SSS_Umsatzgrenze-C7</f>
        <v/>
      </c>
      <c r="D24" s="18">
        <f>P_SSS_Umsatzgrenze-D7</f>
        <v/>
      </c>
      <c r="E24" s="18">
        <f>P_SSS_Umsatzgrenze-E7</f>
        <v/>
      </c>
    </row>
    <row r="25">
      <c r="A25" s="13" t="inlineStr">
        <is>
          <t>Reserve Steuergrenze</t>
        </is>
      </c>
      <c r="B25" s="7" t="inlineStr">
        <is>
          <t>CHF</t>
        </is>
      </c>
      <c r="C25" s="18">
        <f>P_SSS_Steuergrenze-C11</f>
        <v/>
      </c>
      <c r="D25" s="18">
        <f>P_SSS_Steuergrenze-D11</f>
        <v/>
      </c>
      <c r="E25" s="18">
        <f>P_SSS_Steuergrenze-E11</f>
        <v/>
      </c>
    </row>
    <row r="26">
      <c r="A26" s="13" t="inlineStr">
        <is>
          <t>Max. Bruttoumsatz Inland aus Steuergrenze</t>
        </is>
      </c>
      <c r="B26" s="7" t="inlineStr">
        <is>
          <t>CHF</t>
        </is>
      </c>
      <c r="C26" s="18">
        <f>IF(C10=0,"",MIN(P_SSS_Umsatzgrenze,P_SSS_Steuergrenze/C10))</f>
        <v/>
      </c>
      <c r="D26" s="18">
        <f>IF(D10=0,"",MIN(P_SSS_Umsatzgrenze,P_SSS_Steuergrenze/D10))</f>
        <v/>
      </c>
      <c r="E26" s="18">
        <f>IF(E10=0,"",MIN(P_SSS_Umsatzgrenze,P_SSS_Steuergrenze/E10))</f>
        <v/>
      </c>
    </row>
    <row r="27" ht="28" customHeight="1">
      <c r="A27" s="13" t="inlineStr">
        <is>
          <t>Grenze überschritten (1 = ja)</t>
        </is>
      </c>
      <c r="B27" s="7" t="inlineStr">
        <is>
          <t>0/1</t>
        </is>
      </c>
      <c r="C27" s="12">
        <f>IF(OR(C22="überschritten",C23="überschritten"),1,0)</f>
        <v/>
      </c>
      <c r="D27" s="12">
        <f>IF(OR(D22="überschritten",D23="überschritten"),1,0)</f>
        <v/>
      </c>
      <c r="E27" s="12">
        <f>IF(OR(E22="überschritten",E23="überschritten"),1,0)</f>
        <v/>
      </c>
      <c r="F27" s="13">
        <f>IF(SUM(C27:E27)=3,"3 Jahre in Folge überschritten: Pflichtwechsel zur effektiven Methode ab Jahr 4","kein Pflichtwechsel")</f>
        <v/>
      </c>
    </row>
    <row r="28">
      <c r="A28" s="13" t="inlineStr">
        <is>
          <t>Jährliche Abrechnung möglich</t>
        </is>
      </c>
      <c r="B28" s="7" t="inlineStr">
        <is>
          <t>Text</t>
        </is>
      </c>
      <c r="C28" s="7">
        <f>IF(AND(C7&lt;=P_Jahr_Umsatzgrenze,Eingaben!$C$21="ja"),"möglich","nicht möglich")</f>
        <v/>
      </c>
      <c r="D28" s="7">
        <f>IF(AND(D7&lt;=P_Jahr_Umsatzgrenze,Eingaben!$C$21="ja"),"möglich","nicht möglich")</f>
        <v/>
      </c>
      <c r="E28" s="7">
        <f>IF(AND(E7&lt;=P_Jahr_Umsatzgrenze,Eingaben!$C$21="ja"),"möglich","nicht möglich")</f>
        <v/>
      </c>
    </row>
    <row r="29">
      <c r="A29" s="13" t="inlineStr">
        <is>
          <t>Rate SSS bei jährlicher Abrechnung (Folgejahr, Hälfte)</t>
        </is>
      </c>
      <c r="B29" s="7" t="inlineStr">
        <is>
          <t>CHF</t>
        </is>
      </c>
      <c r="C29" s="18">
        <f>ROUND(C11/2,0)</f>
        <v/>
      </c>
      <c r="D29" s="18">
        <f>ROUND(D11/2,0)</f>
        <v/>
      </c>
      <c r="E29" s="18">
        <f>ROUND(E11/2,0)</f>
        <v/>
      </c>
    </row>
    <row r="30">
      <c r="A30" s="13" t="inlineStr">
        <is>
          <t>Raten effektiv bei jährlicher Abrechnung (Folgejahr, je ein Viertel)</t>
        </is>
      </c>
      <c r="B30" s="7" t="inlineStr">
        <is>
          <t>CHF</t>
        </is>
      </c>
      <c r="C30" s="18">
        <f>ROUND(C9/4,0)</f>
        <v/>
      </c>
      <c r="D30" s="18">
        <f>ROUND(D9/4,0)</f>
        <v/>
      </c>
      <c r="E30" s="18">
        <f>ROUND(E9/4,0)</f>
        <v/>
      </c>
    </row>
    <row r="33" ht="28" customHeight="1">
      <c r="A33" s="25" t="inlineStr">
        <is>
          <t>Die Grenz-Vorsteuer zeigt, bis zu welchem Vorsteuerbetrag der Saldosteuersatz günstiger ist. Liegt die Vorsteuer darüber, rechnet die effektive Methode günstiger.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A33:F33"/>
  </mergeCells>
  <conditionalFormatting sqref="C22:E23">
    <cfRule type="expression" priority="1" dxfId="1">
      <formula>C22="OK"</formula>
    </cfRule>
    <cfRule type="expression" priority="2" dxfId="2">
      <formula>C22="überschritten"</formula>
    </cfRule>
  </conditionalFormatting>
  <conditionalFormatting sqref="F27">
    <cfRule type="expression" priority="3" dxfId="2">
      <formula>LEFT(F27,7)="3 Jahre"</formula>
    </cfRule>
  </conditionalFormatting>
  <conditionalFormatting sqref="F20">
    <cfRule type="expression" priority="4" dxfId="3">
      <formula>LEFT(F20,22)="Saldosteuersatz prüfen"</formula>
    </cfRule>
    <cfRule type="expression" priority="5" dxfId="4">
      <formula>LEFT(F20,22)&lt;&gt;"Saldosteuersatz prüfen"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16" customWidth="1" min="3" max="3"/>
    <col width="20" customWidth="1" min="4" max="4"/>
    <col width="12" customWidth="1" min="5" max="5"/>
    <col width="14" customWidth="1" min="6" max="6"/>
    <col width="13" customWidth="1" min="7" max="7"/>
    <col width="16" customWidth="1" min="8" max="8"/>
  </cols>
  <sheetData>
    <row r="1" ht="22" customHeight="1">
      <c r="A1" s="8" t="inlineStr">
        <is>
          <t>Wechselkorrektur: Vorsteuer auf dem Zeitwert beim Methodenwechsel</t>
        </is>
      </c>
    </row>
    <row r="2">
      <c r="B2" s="22" t="inlineStr">
        <is>
          <t>Wechsel auf Beginn des Jahres</t>
        </is>
      </c>
      <c r="C2" s="11" t="n">
        <v>2027</v>
      </c>
      <c r="D2" s="9" t="inlineStr">
        <is>
          <t>BEISPIEL: Zeile 5 (Maschine) ist ein Beispiel. Überschreiben oder löschen.</t>
        </is>
      </c>
    </row>
    <row r="4" ht="40" customHeight="1">
      <c r="A4" s="10" t="inlineStr">
        <is>
          <t>Bezeichnung</t>
        </is>
      </c>
      <c r="B4" s="10" t="inlineStr">
        <is>
          <t>Art</t>
        </is>
      </c>
      <c r="C4" s="10" t="inlineStr">
        <is>
          <t>Jahr der Ingebrauchnahme</t>
        </is>
      </c>
      <c r="D4" s="10" t="inlineStr">
        <is>
          <t>Vorsteuer ursprünglich (bzw. nicht abgezogen)</t>
        </is>
      </c>
      <c r="E4" s="10" t="inlineStr">
        <is>
          <t>Abgelaufene Jahre</t>
        </is>
      </c>
      <c r="F4" s="10" t="inlineStr">
        <is>
          <t>Abschreibungssatz</t>
        </is>
      </c>
      <c r="G4" s="10" t="inlineStr">
        <is>
          <t>Zeitwert-Anteil</t>
        </is>
      </c>
      <c r="H4" s="10" t="inlineStr">
        <is>
          <t>Korrekturbetrag</t>
        </is>
      </c>
    </row>
    <row r="5">
      <c r="A5" s="17" t="inlineStr">
        <is>
          <t>Maschine (Beispiel)</t>
        </is>
      </c>
      <c r="B5" s="17" t="inlineStr">
        <is>
          <t>beweglich</t>
        </is>
      </c>
      <c r="C5" s="11" t="n">
        <v>2025</v>
      </c>
      <c r="D5" s="14" t="n">
        <v>8100</v>
      </c>
      <c r="E5" s="12">
        <f>IF(C5="","",MAX(0,$C$2-C5))</f>
        <v/>
      </c>
      <c r="F5" s="26">
        <f>IF(C5="","",IF(B5="Liegenschaft",P_Abschr_Liegenschaft,P_Abschr_beweglich))</f>
        <v/>
      </c>
      <c r="G5" s="26">
        <f>IF(E5="","",MAX(0,1-E5*F5))</f>
        <v/>
      </c>
      <c r="H5" s="18">
        <f>IF(OR(D5="",G5=""),"",ROUND(D5*G5,0))</f>
        <v/>
      </c>
    </row>
    <row r="6">
      <c r="A6" s="17" t="n"/>
      <c r="B6" s="17" t="n"/>
      <c r="C6" s="11" t="n"/>
      <c r="D6" s="14" t="n"/>
      <c r="E6" s="12">
        <f>IF(C6="","",MAX(0,$C$2-C6))</f>
        <v/>
      </c>
      <c r="F6" s="26">
        <f>IF(C6="","",IF(B6="Liegenschaft",P_Abschr_Liegenschaft,P_Abschr_beweglich))</f>
        <v/>
      </c>
      <c r="G6" s="26">
        <f>IF(E6="","",MAX(0,1-E6*F6))</f>
        <v/>
      </c>
      <c r="H6" s="18">
        <f>IF(OR(D6="",G6=""),"",ROUND(D6*G6,0))</f>
        <v/>
      </c>
    </row>
    <row r="7">
      <c r="A7" s="17" t="n"/>
      <c r="B7" s="17" t="n"/>
      <c r="C7" s="11" t="n"/>
      <c r="D7" s="14" t="n"/>
      <c r="E7" s="12">
        <f>IF(C7="","",MAX(0,$C$2-C7))</f>
        <v/>
      </c>
      <c r="F7" s="26">
        <f>IF(C7="","",IF(B7="Liegenschaft",P_Abschr_Liegenschaft,P_Abschr_beweglich))</f>
        <v/>
      </c>
      <c r="G7" s="26">
        <f>IF(E7="","",MAX(0,1-E7*F7))</f>
        <v/>
      </c>
      <c r="H7" s="18">
        <f>IF(OR(D7="",G7=""),"",ROUND(D7*G7,0))</f>
        <v/>
      </c>
    </row>
    <row r="8">
      <c r="A8" s="17" t="n"/>
      <c r="B8" s="17" t="n"/>
      <c r="C8" s="11" t="n"/>
      <c r="D8" s="14" t="n"/>
      <c r="E8" s="12">
        <f>IF(C8="","",MAX(0,$C$2-C8))</f>
        <v/>
      </c>
      <c r="F8" s="26">
        <f>IF(C8="","",IF(B8="Liegenschaft",P_Abschr_Liegenschaft,P_Abschr_beweglich))</f>
        <v/>
      </c>
      <c r="G8" s="26">
        <f>IF(E8="","",MAX(0,1-E8*F8))</f>
        <v/>
      </c>
      <c r="H8" s="18">
        <f>IF(OR(D8="",G8=""),"",ROUND(D8*G8,0))</f>
        <v/>
      </c>
    </row>
    <row r="9">
      <c r="A9" s="17" t="n"/>
      <c r="B9" s="17" t="n"/>
      <c r="C9" s="11" t="n"/>
      <c r="D9" s="14" t="n"/>
      <c r="E9" s="12">
        <f>IF(C9="","",MAX(0,$C$2-C9))</f>
        <v/>
      </c>
      <c r="F9" s="26">
        <f>IF(C9="","",IF(B9="Liegenschaft",P_Abschr_Liegenschaft,P_Abschr_beweglich))</f>
        <v/>
      </c>
      <c r="G9" s="26">
        <f>IF(E9="","",MAX(0,1-E9*F9))</f>
        <v/>
      </c>
      <c r="H9" s="18">
        <f>IF(OR(D9="",G9=""),"",ROUND(D9*G9,0))</f>
        <v/>
      </c>
    </row>
    <row r="10">
      <c r="A10" s="17" t="n"/>
      <c r="B10" s="17" t="n"/>
      <c r="C10" s="11" t="n"/>
      <c r="D10" s="14" t="n"/>
      <c r="E10" s="12">
        <f>IF(C10="","",MAX(0,$C$2-C10))</f>
        <v/>
      </c>
      <c r="F10" s="26">
        <f>IF(C10="","",IF(B10="Liegenschaft",P_Abschr_Liegenschaft,P_Abschr_beweglich))</f>
        <v/>
      </c>
      <c r="G10" s="26">
        <f>IF(E10="","",MAX(0,1-E10*F10))</f>
        <v/>
      </c>
      <c r="H10" s="18">
        <f>IF(OR(D10="",G10=""),"",ROUND(D10*G10,0))</f>
        <v/>
      </c>
    </row>
    <row r="11">
      <c r="A11" s="17" t="n"/>
      <c r="B11" s="17" t="n"/>
      <c r="C11" s="11" t="n"/>
      <c r="D11" s="14" t="n"/>
      <c r="E11" s="12">
        <f>IF(C11="","",MAX(0,$C$2-C11))</f>
        <v/>
      </c>
      <c r="F11" s="26">
        <f>IF(C11="","",IF(B11="Liegenschaft",P_Abschr_Liegenschaft,P_Abschr_beweglich))</f>
        <v/>
      </c>
      <c r="G11" s="26">
        <f>IF(E11="","",MAX(0,1-E11*F11))</f>
        <v/>
      </c>
      <c r="H11" s="18">
        <f>IF(OR(D11="",G11=""),"",ROUND(D11*G11,0))</f>
        <v/>
      </c>
    </row>
    <row r="12">
      <c r="A12" s="17" t="n"/>
      <c r="B12" s="17" t="n"/>
      <c r="C12" s="11" t="n"/>
      <c r="D12" s="14" t="n"/>
      <c r="E12" s="12">
        <f>IF(C12="","",MAX(0,$C$2-C12))</f>
        <v/>
      </c>
      <c r="F12" s="26">
        <f>IF(C12="","",IF(B12="Liegenschaft",P_Abschr_Liegenschaft,P_Abschr_beweglich))</f>
        <v/>
      </c>
      <c r="G12" s="26">
        <f>IF(E12="","",MAX(0,1-E12*F12))</f>
        <v/>
      </c>
      <c r="H12" s="18">
        <f>IF(OR(D12="",G12=""),"",ROUND(D12*G12,0))</f>
        <v/>
      </c>
    </row>
    <row r="13">
      <c r="A13" s="17" t="n"/>
      <c r="B13" s="17" t="n"/>
      <c r="C13" s="11" t="n"/>
      <c r="D13" s="14" t="n"/>
      <c r="E13" s="12">
        <f>IF(C13="","",MAX(0,$C$2-C13))</f>
        <v/>
      </c>
      <c r="F13" s="26">
        <f>IF(C13="","",IF(B13="Liegenschaft",P_Abschr_Liegenschaft,P_Abschr_beweglich))</f>
        <v/>
      </c>
      <c r="G13" s="26">
        <f>IF(E13="","",MAX(0,1-E13*F13))</f>
        <v/>
      </c>
      <c r="H13" s="18">
        <f>IF(OR(D13="",G13=""),"",ROUND(D13*G13,0))</f>
        <v/>
      </c>
    </row>
    <row r="14">
      <c r="A14" s="17" t="n"/>
      <c r="B14" s="17" t="n"/>
      <c r="C14" s="11" t="n"/>
      <c r="D14" s="14" t="n"/>
      <c r="E14" s="12">
        <f>IF(C14="","",MAX(0,$C$2-C14))</f>
        <v/>
      </c>
      <c r="F14" s="26">
        <f>IF(C14="","",IF(B14="Liegenschaft",P_Abschr_Liegenschaft,P_Abschr_beweglich))</f>
        <v/>
      </c>
      <c r="G14" s="26">
        <f>IF(E14="","",MAX(0,1-E14*F14))</f>
        <v/>
      </c>
      <c r="H14" s="18">
        <f>IF(OR(D14="",G14=""),"",ROUND(D14*G14,0))</f>
        <v/>
      </c>
    </row>
    <row r="15">
      <c r="G15" s="22" t="inlineStr">
        <is>
          <t>Total</t>
        </is>
      </c>
      <c r="H15" s="21">
        <f>SUM(H5:H14)</f>
        <v/>
      </c>
    </row>
    <row r="17" ht="42" customHeight="1">
      <c r="A17" s="25" t="inlineStr">
        <is>
          <t>Abschreibung ab dem Jahr der Ingebrauchnahme mit voller Jahresquote; das laufende Jahr zählt nicht (MWST-Info 10, Ziff. 3). Wechsel effektiv zu SSS: Betrag zurückzahlen (Ziffer 415, letzte effektive Abrechnung). Wechsel SSS zu effektiv: Betrag geltend machen (Ziffer 410, erste effektive Abrechnung).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A17:H17"/>
  </mergeCells>
  <dataValidations count="4">
    <dataValidation sqref="C2" showDropDown="0" showInputMessage="0" showErrorMessage="1" allowBlank="1" errorTitle="Ungültige Eingabe" error="Bitte ein Jahr zwischen 2000 und 2100 eingeben." type="whole" operator="between">
      <formula1>2000</formula1>
      <formula2>2100</formula2>
    </dataValidation>
    <dataValidation sqref="B5:B14" showDropDown="0" showInputMessage="0" showErrorMessage="1" allowBlank="1" errorTitle="Ungültige Eingabe" error="Bitte «beweglich» oder «Liegenschaft» wählen." type="list">
      <formula1>"beweglich,Liegenschaft"</formula1>
    </dataValidation>
    <dataValidation sqref="C5:C14" showDropDown="0" showInputMessage="0" showErrorMessage="1" allowBlank="1" errorTitle="Ungültige Eingabe" error="Bitte ein Jahr eingeben." type="whole" operator="between">
      <formula1>1950</formula1>
      <formula2>2100</formula2>
    </dataValidation>
    <dataValidation sqref="D5:D14" showDropDown="0" showInputMessage="0" showErrorMessage="1" allowBlank="1" errorTitle="Ungültige Eingabe" error="Bitte einen Betrag ab 0 eingeben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selection activeCell="A1" sqref="A1"/>
    </sheetView>
  </sheetViews>
  <sheetFormatPr baseColWidth="8" defaultRowHeight="15"/>
  <cols>
    <col width="62" customWidth="1" min="1" max="1"/>
    <col width="12" customWidth="1" min="2" max="2"/>
    <col width="14" customWidth="1" min="3" max="3"/>
    <col width="74" customWidth="1" min="4" max="4"/>
  </cols>
  <sheetData>
    <row r="1" ht="22" customHeight="1">
      <c r="A1" s="8" t="inlineStr">
        <is>
          <t>Fristen für das Steuerjahr</t>
        </is>
      </c>
    </row>
    <row r="2">
      <c r="B2" s="22" t="inlineStr">
        <is>
          <t>Steuerjahr</t>
        </is>
      </c>
      <c r="C2" s="11">
        <f>Eingaben!D3</f>
        <v/>
      </c>
      <c r="D2" s="27" t="inlineStr">
        <is>
          <t>Standard: Planjahr (Jahr 2) aus «Eingaben». Überschreibbar.</t>
        </is>
      </c>
    </row>
    <row r="3">
      <c r="A3" s="10" t="inlineStr">
        <is>
          <t>Termin</t>
        </is>
      </c>
      <c r="B3" s="10" t="inlineStr"/>
      <c r="C3" s="10" t="inlineStr">
        <is>
          <t>Datum</t>
        </is>
      </c>
      <c r="D3" s="10" t="inlineStr">
        <is>
          <t>Rechtsgrundlage</t>
        </is>
      </c>
    </row>
    <row r="4">
      <c r="A4" s="7" t="inlineStr">
        <is>
          <t>Antrag Methodenwechsel oder jährliche Abrechnung (Ende Februar)</t>
        </is>
      </c>
      <c r="C4" s="28">
        <f>DATE(C2,3,1)-1</f>
        <v/>
      </c>
      <c r="D4" s="13" t="inlineStr">
        <is>
          <t>Art. 79 Abs. 1, Art. 81 Abs. 1, Art. 76b Abs. 1 MWSTV (60 Tage nach Beginn der Steuerperiode)</t>
        </is>
      </c>
    </row>
    <row r="5">
      <c r="A5" s="3" t="inlineStr">
        <is>
          <t>Quartalsabrechnung (effektive Methode)</t>
        </is>
      </c>
    </row>
    <row r="6">
      <c r="A6" s="7" t="inlineStr">
        <is>
          <t>Abrechnung und Zahlung Q1 (effektiv)</t>
        </is>
      </c>
      <c r="C6" s="28">
        <f>DATE(C2,3,31)+60</f>
        <v/>
      </c>
      <c r="D6" s="13" t="inlineStr">
        <is>
          <t>Art. 71 Abs. 1, Art. 86 Abs. 1 MWSTG</t>
        </is>
      </c>
    </row>
    <row r="7">
      <c r="A7" s="7" t="inlineStr">
        <is>
          <t>Abrechnung und Zahlung Q2 (effektiv)</t>
        </is>
      </c>
      <c r="C7" s="28">
        <f>DATE(C2,6,30)+60</f>
        <v/>
      </c>
      <c r="D7" s="13" t="inlineStr">
        <is>
          <t>dito</t>
        </is>
      </c>
    </row>
    <row r="8">
      <c r="A8" s="7" t="inlineStr">
        <is>
          <t>Abrechnung und Zahlung Q3 (effektiv)</t>
        </is>
      </c>
      <c r="C8" s="28">
        <f>DATE(C2,9,30)+60</f>
        <v/>
      </c>
      <c r="D8" s="13" t="inlineStr">
        <is>
          <t>dito</t>
        </is>
      </c>
    </row>
    <row r="9">
      <c r="A9" s="7" t="inlineStr">
        <is>
          <t>Abrechnung und Zahlung Q4 (effektiv)</t>
        </is>
      </c>
      <c r="C9" s="28">
        <f>DATE(C2,12,31)+60</f>
        <v/>
      </c>
      <c r="D9" s="13" t="inlineStr">
        <is>
          <t>dito</t>
        </is>
      </c>
    </row>
    <row r="10">
      <c r="A10" s="3" t="inlineStr">
        <is>
          <t>Semesterabrechnung (Saldosteuersatz)</t>
        </is>
      </c>
    </row>
    <row r="11">
      <c r="A11" s="7" t="inlineStr">
        <is>
          <t>Abrechnung und Zahlung 1. Semester (SSS)</t>
        </is>
      </c>
      <c r="C11" s="28">
        <f>DATE(C2,6,30)+60</f>
        <v/>
      </c>
      <c r="D11" s="13" t="inlineStr">
        <is>
          <t>dito</t>
        </is>
      </c>
    </row>
    <row r="12">
      <c r="A12" s="7" t="inlineStr">
        <is>
          <t>Abrechnung und Zahlung 2. Semester (SSS)</t>
        </is>
      </c>
      <c r="C12" s="28">
        <f>DATE(C2,12,31)+60</f>
        <v/>
      </c>
      <c r="D12" s="13" t="inlineStr">
        <is>
          <t>dito</t>
        </is>
      </c>
    </row>
    <row r="13">
      <c r="A13" s="3" t="inlineStr">
        <is>
          <t>Jährliche Abrechnung (auf Antrag)</t>
        </is>
      </c>
    </row>
    <row r="14">
      <c r="A14" s="7" t="inlineStr">
        <is>
          <t>Rate 1 jährliche Abrechnung (effektiv)</t>
        </is>
      </c>
      <c r="C14" s="28">
        <f>DATE(C2,5,30)</f>
        <v/>
      </c>
      <c r="D14" s="13" t="inlineStr">
        <is>
          <t>Art. 86a Abs. 6 MWSTG, ESTV</t>
        </is>
      </c>
    </row>
    <row r="15">
      <c r="A15" s="7" t="inlineStr">
        <is>
          <t>Rate 2 jährliche Abrechnung (effektiv) bzw. einzige Rate (SSS)</t>
        </is>
      </c>
      <c r="C15" s="28">
        <f>DATE(C2,8,30)</f>
        <v/>
      </c>
      <c r="D15" s="13" t="inlineStr">
        <is>
          <t>dito</t>
        </is>
      </c>
    </row>
    <row r="16">
      <c r="A16" s="7" t="inlineStr">
        <is>
          <t>Rate 3 jährliche Abrechnung (effektiv)</t>
        </is>
      </c>
      <c r="C16" s="28">
        <f>DATE(C2,11,30)</f>
        <v/>
      </c>
      <c r="D16" s="13" t="inlineStr">
        <is>
          <t>dito</t>
        </is>
      </c>
    </row>
    <row r="17">
      <c r="A17" s="7" t="inlineStr">
        <is>
          <t>Jahresabrechnung einreichen und Restbetrag zahlen</t>
        </is>
      </c>
      <c r="C17" s="28">
        <f>DATE(C2+1,3,1)-1</f>
        <v/>
      </c>
      <c r="D17" s="13" t="inlineStr">
        <is>
          <t>ESTV: bis Ende Februar des Folgejahres</t>
        </is>
      </c>
    </row>
    <row r="21" ht="30" customHeight="1">
      <c r="A21" s="25" t="inlineStr">
        <is>
          <t>Massgebend sind die Termine im ESTV-Portal. Verzugszins wird ohne Mahnung geschuldet (Art. 87 MWSTG), unter CHF 100 Zins wird er nicht erhoben (MWST-Info 15). Zinssatz 2026 und 2027: 4,0 % (Blatt «Parameter»).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A21:D21"/>
  </mergeCells>
  <dataValidations count="1">
    <dataValidation sqref="C2" showDropDown="0" showInputMessage="0" showErrorMessage="1" allowBlank="1" errorTitle="Ungültige Eingabe" error="Bitte ein Steuerjahr eingeben." type="whole" operator="between">
      <formula1>2000</formula1>
      <formula2>2100</formula2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selection activeCell="A1" sqref="A1"/>
    </sheetView>
  </sheetViews>
  <sheetFormatPr baseColWidth="8" defaultRowHeight="15"/>
  <cols>
    <col width="78" customWidth="1" min="1" max="1"/>
    <col width="10" customWidth="1" min="2" max="2"/>
    <col width="3" customWidth="1" min="3" max="3"/>
    <col width="12" customWidth="1" min="4" max="4"/>
    <col width="40" customWidth="1" min="5" max="5"/>
  </cols>
  <sheetData>
    <row r="1" ht="22" customHeight="1">
      <c r="A1" s="8" t="inlineStr">
        <is>
          <t>Saldosteuersätze (Auszug aus SR 641.202.62, Stand 1.1.2025)</t>
        </is>
      </c>
    </row>
    <row r="2">
      <c r="D2" s="10" t="inlineStr">
        <is>
          <t>Sätze (Liste)</t>
        </is>
      </c>
    </row>
    <row r="3">
      <c r="A3" s="10" t="inlineStr">
        <is>
          <t>Branche/Tätigkeit (Auszug)</t>
        </is>
      </c>
      <c r="B3" s="10" t="inlineStr">
        <is>
          <t>SSS</t>
        </is>
      </c>
      <c r="D3" s="16" t="n">
        <v>0.001</v>
      </c>
    </row>
    <row r="4">
      <c r="A4" s="7" t="inlineStr">
        <is>
          <t>Architekturbüro, einschliesslich Bauleitung</t>
        </is>
      </c>
      <c r="B4" s="16" t="n">
        <v>0.062</v>
      </c>
      <c r="D4" s="16" t="n">
        <v>0.006</v>
      </c>
    </row>
    <row r="5">
      <c r="A5" s="7" t="inlineStr">
        <is>
          <t>Ingenieurbüro, einschliesslich Bauleitung</t>
        </is>
      </c>
      <c r="B5" s="16" t="n">
        <v>0.062</v>
      </c>
      <c r="D5" s="16" t="n">
        <v>0.013</v>
      </c>
    </row>
    <row r="6">
      <c r="A6" s="7" t="inlineStr">
        <is>
          <t>Treuhandbüro</t>
        </is>
      </c>
      <c r="B6" s="16" t="n">
        <v>0.062</v>
      </c>
      <c r="D6" s="16" t="n">
        <v>0.021</v>
      </c>
    </row>
    <row r="7">
      <c r="A7" s="7" t="inlineStr">
        <is>
          <t>Buchhaltungsbüro</t>
        </is>
      </c>
      <c r="B7" s="16" t="n">
        <v>0.062</v>
      </c>
      <c r="D7" s="16" t="n">
        <v>0.03</v>
      </c>
    </row>
    <row r="8">
      <c r="A8" s="7" t="inlineStr">
        <is>
          <t>Unternehmensberatung</t>
        </is>
      </c>
      <c r="B8" s="16" t="n">
        <v>0.062</v>
      </c>
      <c r="D8" s="16" t="n">
        <v>0.037</v>
      </c>
    </row>
    <row r="9">
      <c r="A9" s="7" t="inlineStr">
        <is>
          <t>Informatik: Dienstleistungen, soweit nicht anderswo genannt</t>
        </is>
      </c>
      <c r="B9" s="16" t="n">
        <v>0.062</v>
      </c>
      <c r="D9" s="16" t="n">
        <v>0.045</v>
      </c>
    </row>
    <row r="10">
      <c r="A10" s="7" t="inlineStr">
        <is>
          <t>Werbeagentur</t>
        </is>
      </c>
      <c r="B10" s="16" t="n">
        <v>0.062</v>
      </c>
      <c r="D10" s="16" t="n">
        <v>0.053</v>
      </c>
    </row>
    <row r="11">
      <c r="A11" s="7" t="inlineStr">
        <is>
          <t>Malerei / Tapeziererei</t>
        </is>
      </c>
      <c r="B11" s="16" t="n">
        <v>0.053</v>
      </c>
      <c r="D11" s="16" t="n">
        <v>0.062</v>
      </c>
    </row>
    <row r="12">
      <c r="A12" s="7" t="inlineStr">
        <is>
          <t>Coiffeursalon: Dienstleistungen</t>
        </is>
      </c>
      <c r="B12" s="16" t="n">
        <v>0.053</v>
      </c>
      <c r="D12" s="16" t="n">
        <v>0.068</v>
      </c>
    </row>
    <row r="13">
      <c r="A13" s="7" t="inlineStr">
        <is>
          <t>Restaurant: zum Normalsatz steuerbare Leistungen</t>
        </is>
      </c>
      <c r="B13" s="16" t="n">
        <v>0.053</v>
      </c>
      <c r="D13" s="16" t="n">
        <v>0</v>
      </c>
      <c r="E13" s="23" t="inlineStr">
        <is>
          <t>0 = keine zweite Tätigkeit (nur Dropdown Tätigkeit 2)</t>
        </is>
      </c>
    </row>
    <row r="14">
      <c r="A14" s="7" t="inlineStr">
        <is>
          <t>Elektroinstallationsunternehmen</t>
        </is>
      </c>
      <c r="B14" s="16" t="n">
        <v>0.045</v>
      </c>
    </row>
    <row r="15">
      <c r="A15" s="7" t="inlineStr">
        <is>
          <t>Schreinerei</t>
        </is>
      </c>
      <c r="B15" s="16" t="n">
        <v>0.037</v>
      </c>
    </row>
    <row r="16">
      <c r="A16" s="7" t="inlineStr">
        <is>
          <t>Maschinen: Vermietung mit oder ohne Bedienung</t>
        </is>
      </c>
      <c r="B16" s="16" t="n">
        <v>0.037</v>
      </c>
    </row>
    <row r="17">
      <c r="A17" s="7" t="inlineStr">
        <is>
          <t>Bäckerei / Konditorei / Confiserie: Handel mit zum Normalsatz steuerbaren Gegenständen</t>
        </is>
      </c>
      <c r="B17" s="16" t="n">
        <v>0.021</v>
      </c>
    </row>
    <row r="18">
      <c r="A18" s="7" t="inlineStr">
        <is>
          <t>Baumaschinen und Baugeräte: Handel</t>
        </is>
      </c>
      <c r="B18" s="16" t="n">
        <v>0.013</v>
      </c>
    </row>
    <row r="19">
      <c r="A19" s="7" t="inlineStr">
        <is>
          <t>Lebensmittel, mit Ausnahme alkoholischer Getränke: Handel</t>
        </is>
      </c>
      <c r="B19" s="16" t="n">
        <v>0.006</v>
      </c>
    </row>
    <row r="22">
      <c r="A22" s="25" t="inlineStr">
        <is>
          <t>Auszug. Massgebend ist der von der ESTV bewilligte Satz. Vollständige Liste: https://www.fedlex.admin.ch/eli/cc/2024/500/de</t>
        </is>
      </c>
    </row>
  </sheetData>
  <hyperlinks>
    <hyperlink xmlns:r="http://schemas.openxmlformats.org/officeDocument/2006/relationships" ref="A22" r:id="rId1"/>
  </hyperlink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2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62" customWidth="1" min="1" max="1"/>
    <col width="13" customWidth="1" min="2" max="2"/>
    <col width="24" customWidth="1" min="3" max="3"/>
    <col width="40" customWidth="1" min="4" max="4"/>
    <col width="66" customWidth="1" min="5" max="5"/>
  </cols>
  <sheetData>
    <row r="1" ht="22" customHeight="1">
      <c r="A1" s="8" t="inlineStr">
        <is>
          <t>Parameter, Stand 18.10.2026</t>
        </is>
      </c>
    </row>
    <row r="2">
      <c r="A2" s="10" t="inlineStr">
        <is>
          <t>Bezeichnung</t>
        </is>
      </c>
      <c r="B2" s="10" t="inlineStr">
        <is>
          <t>Wert</t>
        </is>
      </c>
      <c r="C2" s="10" t="inlineStr">
        <is>
          <t>Name (definierter Name)</t>
        </is>
      </c>
      <c r="D2" s="10" t="inlineStr">
        <is>
          <t>Rechtsgrundlage</t>
        </is>
      </c>
      <c r="E2" s="10" t="inlineStr">
        <is>
          <t>Quelle</t>
        </is>
      </c>
    </row>
    <row r="3">
      <c r="A3" s="13" t="inlineStr">
        <is>
          <t>Normalsatz</t>
        </is>
      </c>
      <c r="B3" s="15" t="n">
        <v>0.081</v>
      </c>
      <c r="C3" s="7" t="inlineStr">
        <is>
          <t>P_Normalsatz</t>
        </is>
      </c>
      <c r="D3" s="13" t="inlineStr">
        <is>
          <t>Art. 25 Abs. 1 MWSTG</t>
        </is>
      </c>
      <c r="E3" s="29" t="inlineStr">
        <is>
          <t>https://www.fedlex.admin.ch/eli/cc/2009/615/de#art_25</t>
        </is>
      </c>
    </row>
    <row r="4">
      <c r="A4" s="13" t="inlineStr">
        <is>
          <t>Reduzierter Satz</t>
        </is>
      </c>
      <c r="B4" s="15" t="n">
        <v>0.026</v>
      </c>
      <c r="C4" s="7" t="inlineStr">
        <is>
          <t>P_Reduziert</t>
        </is>
      </c>
      <c r="D4" s="13" t="inlineStr">
        <is>
          <t>Art. 25 Abs. 2 MWSTG</t>
        </is>
      </c>
      <c r="E4" s="29" t="inlineStr">
        <is>
          <t>https://www.fedlex.admin.ch/eli/cc/2009/615/de#art_25</t>
        </is>
      </c>
    </row>
    <row r="5">
      <c r="A5" s="13" t="inlineStr">
        <is>
          <t>Sondersatz Beherbergung (befristet bis 31.12.2027)</t>
        </is>
      </c>
      <c r="B5" s="15" t="n">
        <v>0.038</v>
      </c>
      <c r="C5" s="7" t="inlineStr">
        <is>
          <t>P_Beherbergung</t>
        </is>
      </c>
      <c r="D5" s="13" t="inlineStr">
        <is>
          <t>Art. 25 Abs. 4 MWSTG</t>
        </is>
      </c>
      <c r="E5" s="29" t="inlineStr">
        <is>
          <t>https://www.fedlex.admin.ch/eli/cc/2009/615/de#art_25</t>
        </is>
      </c>
    </row>
    <row r="6">
      <c r="A6" s="13" t="inlineStr">
        <is>
          <t>Umsatzgrenze SSS, inkl. MWST</t>
        </is>
      </c>
      <c r="B6" s="14" t="n">
        <v>5024000</v>
      </c>
      <c r="C6" s="7" t="inlineStr">
        <is>
          <t>P_SSS_Umsatzgrenze</t>
        </is>
      </c>
      <c r="D6" s="13" t="inlineStr">
        <is>
          <t>Art. 37 Abs. 1 MWSTG, ESTV</t>
        </is>
      </c>
      <c r="E6" s="29" t="inlineStr">
        <is>
          <t>https://www.estv.admin.ch/de/mwst-saldosteuersaetze-pauschalsteuersaetze</t>
        </is>
      </c>
    </row>
    <row r="7">
      <c r="A7" s="13" t="inlineStr">
        <is>
          <t>Steuergrenze SSS pro Jahr</t>
        </is>
      </c>
      <c r="B7" s="14" t="n">
        <v>108000</v>
      </c>
      <c r="C7" s="7" t="inlineStr">
        <is>
          <t>P_SSS_Steuergrenze</t>
        </is>
      </c>
      <c r="D7" s="13" t="inlineStr">
        <is>
          <t>Art. 37 Abs. 1 MWSTG, ESTV</t>
        </is>
      </c>
      <c r="E7" s="29" t="inlineStr">
        <is>
          <t>https://www.estv.admin.ch/de/mwst-saldosteuersaetze-pauschalsteuersaetze</t>
        </is>
      </c>
    </row>
    <row r="8">
      <c r="A8" s="13" t="inlineStr">
        <is>
          <t>Umsatzgrenze jährliche Abrechnung</t>
        </is>
      </c>
      <c r="B8" s="14" t="n">
        <v>5005000</v>
      </c>
      <c r="C8" s="7" t="inlineStr">
        <is>
          <t>P_Jahr_Umsatzgrenze</t>
        </is>
      </c>
      <c r="D8" s="13" t="inlineStr">
        <is>
          <t>Art. 35 Abs. 1bis Bst. b MWSTG</t>
        </is>
      </c>
      <c r="E8" s="29" t="inlineStr">
        <is>
          <t>https://www.estv.admin.ch/de/mwst-jaehrliche-abrechnung-2025</t>
        </is>
      </c>
    </row>
    <row r="9">
      <c r="A9" s="13" t="inlineStr">
        <is>
          <t>Verzugszins 2026 und 2027</t>
        </is>
      </c>
      <c r="B9" s="15" t="n">
        <v>0.04</v>
      </c>
      <c r="C9" s="7" t="inlineStr">
        <is>
          <t>P_Verzugszins</t>
        </is>
      </c>
      <c r="D9" s="13" t="inlineStr">
        <is>
          <t>Zinssatzverordnung EFD, Medienmitteilungen Bundesrat</t>
        </is>
      </c>
      <c r="E9" s="29" t="inlineStr">
        <is>
          <t>https://www.admin.ch/de/newnsb/bCxrY5LSQCuF</t>
        </is>
      </c>
    </row>
    <row r="10">
      <c r="A10" s="13" t="inlineStr">
        <is>
          <t>Lineare Abschreibung pro Jahr, bewegliche Gegenstände und Dienstleistungen</t>
        </is>
      </c>
      <c r="B10" s="30" t="n">
        <v>0.2</v>
      </c>
      <c r="C10" s="7" t="inlineStr">
        <is>
          <t>P_Abschr_beweglich</t>
        </is>
      </c>
      <c r="D10" s="13" t="inlineStr">
        <is>
          <t>Art. 31 Abs. 3 MWSTG, MWST-Info 10</t>
        </is>
      </c>
      <c r="E10" s="29" t="inlineStr">
        <is>
          <t>https://www.gate.estv.admin.ch/mwst-webpublikationen/public/MI/10</t>
        </is>
      </c>
    </row>
    <row r="11">
      <c r="A11" s="13" t="inlineStr">
        <is>
          <t>Lineare Abschreibung pro Jahr, Liegenschaften</t>
        </is>
      </c>
      <c r="B11" s="30" t="n">
        <v>0.05</v>
      </c>
      <c r="C11" s="7" t="inlineStr">
        <is>
          <t>P_Abschr_Liegenschaft</t>
        </is>
      </c>
      <c r="D11" s="13" t="inlineStr">
        <is>
          <t>Art. 32 Abs. 2 MWSTG, MWST-Info 10</t>
        </is>
      </c>
      <c r="E11" s="29" t="inlineStr">
        <is>
          <t>https://www.gate.estv.admin.ch/mwst-webpublikationen/public/MI/10</t>
        </is>
      </c>
    </row>
    <row r="12">
      <c r="A12" s="13" t="inlineStr">
        <is>
          <t>Jahre effektiv bis Wechsel zu SSS möglich</t>
        </is>
      </c>
      <c r="B12" s="11" t="n">
        <v>3</v>
      </c>
      <c r="C12" s="7" t="inlineStr">
        <is>
          <t>P_Wartefrist_eff_SSS</t>
        </is>
      </c>
      <c r="D12" s="13" t="inlineStr">
        <is>
          <t>Art. 37 Abs. 4 MWSTG</t>
        </is>
      </c>
      <c r="E12" s="29" t="inlineStr">
        <is>
          <t>https://www.fedlex.admin.ch/eli/cc/2009/615/de#art_37</t>
        </is>
      </c>
    </row>
    <row r="13">
      <c r="A13" s="13" t="inlineStr">
        <is>
          <t>Mindestdauer SSS in Steuerperioden</t>
        </is>
      </c>
      <c r="B13" s="11" t="n">
        <v>1</v>
      </c>
      <c r="C13" s="7" t="inlineStr">
        <is>
          <t>P_Mindestdauer_SSS</t>
        </is>
      </c>
      <c r="D13" s="13" t="inlineStr">
        <is>
          <t>Art. 37 Abs. 4 MWSTG</t>
        </is>
      </c>
      <c r="E13" s="29" t="inlineStr">
        <is>
          <t>https://www.fedlex.admin.ch/eli/cc/2009/615/de#art_37</t>
        </is>
      </c>
    </row>
    <row r="14">
      <c r="A14" s="13" t="inlineStr">
        <is>
          <t>Mindestanteil Raten effektiv</t>
        </is>
      </c>
      <c r="B14" s="30" t="n">
        <v>0.5</v>
      </c>
      <c r="C14" s="7" t="inlineStr">
        <is>
          <t>P_Ratenschwelle_eff</t>
        </is>
      </c>
      <c r="D14" s="13" t="inlineStr">
        <is>
          <t>MWST-Info 15, Ziff. 2.1.5</t>
        </is>
      </c>
      <c r="E14" s="29" t="inlineStr">
        <is>
          <t>https://www.gate.estv.admin.ch/mwst-webpublikationen/public/MI/15</t>
        </is>
      </c>
    </row>
    <row r="15">
      <c r="A15" s="13" t="inlineStr">
        <is>
          <t>Mindestanteil Raten SSS</t>
        </is>
      </c>
      <c r="B15" s="30" t="n">
        <v>0.35</v>
      </c>
      <c r="C15" s="7" t="inlineStr">
        <is>
          <t>P_Ratenschwelle_SSS</t>
        </is>
      </c>
      <c r="D15" s="13" t="inlineStr">
        <is>
          <t>MWST-Info 15, Ziff. 2.1.5</t>
        </is>
      </c>
      <c r="E15" s="29" t="inlineStr">
        <is>
          <t>https://www.gate.estv.admin.ch/mwst-webpublikationen/public/MI/15</t>
        </is>
      </c>
    </row>
    <row r="17">
      <c r="A17" s="25" t="inlineStr">
        <is>
          <t>Werte jährlich prüfen. Bei Annahme der MWST-Erhöhung (Abstimmung 29.11.2026) ändern sich die Sätze frühestens ab 2028.</t>
        </is>
      </c>
    </row>
  </sheetData>
  <mergeCells count="1">
    <mergeCell ref="A17:E17"/>
  </mergeCells>
  <dataValidations count="1">
    <dataValidation sqref="B3:B15" showDropDown="0" showInputMessage="0" showErrorMessage="1" allowBlank="1" errorTitle="Ungültige Eingabe" error="Bitte einen Wert ab 0 eingeben." type="decimal" operator="greaterThanOrEqual">
      <formula1>0</formula1>
    </dataValidation>
  </dataValidations>
  <hyperlinks>
    <hyperlink xmlns:r="http://schemas.openxmlformats.org/officeDocument/2006/relationships" ref="E3" r:id="rId1"/>
    <hyperlink xmlns:r="http://schemas.openxmlformats.org/officeDocument/2006/relationships" ref="E4" r:id="rId2"/>
    <hyperlink xmlns:r="http://schemas.openxmlformats.org/officeDocument/2006/relationships" ref="E5" r:id="rId3"/>
    <hyperlink xmlns:r="http://schemas.openxmlformats.org/officeDocument/2006/relationships" ref="E6" r:id="rId4"/>
    <hyperlink xmlns:r="http://schemas.openxmlformats.org/officeDocument/2006/relationships" ref="E7" r:id="rId5"/>
    <hyperlink xmlns:r="http://schemas.openxmlformats.org/officeDocument/2006/relationships" ref="E8" r:id="rId6"/>
    <hyperlink xmlns:r="http://schemas.openxmlformats.org/officeDocument/2006/relationships" ref="E9" r:id="rId7"/>
    <hyperlink xmlns:r="http://schemas.openxmlformats.org/officeDocument/2006/relationships" ref="E10" r:id="rId8"/>
    <hyperlink xmlns:r="http://schemas.openxmlformats.org/officeDocument/2006/relationships" ref="E11" r:id="rId9"/>
    <hyperlink xmlns:r="http://schemas.openxmlformats.org/officeDocument/2006/relationships" ref="E12" r:id="rId10"/>
    <hyperlink xmlns:r="http://schemas.openxmlformats.org/officeDocument/2006/relationships" ref="E13" r:id="rId11"/>
    <hyperlink xmlns:r="http://schemas.openxmlformats.org/officeDocument/2006/relationships" ref="E14" r:id="rId12"/>
    <hyperlink xmlns:r="http://schemas.openxmlformats.org/officeDocument/2006/relationships" ref="E15" r:id="rId13"/>
  </hyperlink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3" customWidth="1" min="3" max="3"/>
    <col width="10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5" customWidth="1" min="10" max="10"/>
  </cols>
  <sheetData>
    <row r="1" ht="22" customHeight="1">
      <c r="A1" s="8" t="inlineStr">
        <is>
          <t>Beispiele: Testfälle zur Kontrolle</t>
        </is>
      </c>
    </row>
    <row r="2" ht="30" customHeight="1">
      <c r="A2" s="5" t="inlineStr">
        <is>
          <t>BEISPIEL: Frei gewählte Zahlen. Alle Umsätze zum Normalsatz 8,1 %, Jahr 2 und 3 identisch mit Jahr 1, keine Investitionen, Wechselkorrektur 0. Erwartete Ergebnisse im Blatt «Vergleich», Spalte C.</t>
        </is>
      </c>
    </row>
    <row r="4" ht="42" customHeight="1">
      <c r="A4" s="10" t="inlineStr">
        <is>
          <t>Test</t>
        </is>
      </c>
      <c r="B4" s="10" t="inlineStr">
        <is>
          <t>Umsatz netto Normalsatz (C5)</t>
        </is>
      </c>
      <c r="C4" s="10" t="inlineStr">
        <is>
          <t>Vorsteuern (C10)</t>
        </is>
      </c>
      <c r="D4" s="10" t="inlineStr">
        <is>
          <t>SSS (C13)</t>
        </is>
      </c>
      <c r="E4" s="10" t="inlineStr">
        <is>
          <t>MWST effektiv (C9)</t>
        </is>
      </c>
      <c r="F4" s="10" t="inlineStr">
        <is>
          <t>MWST SSS (C11)</t>
        </is>
      </c>
      <c r="G4" s="10" t="inlineStr">
        <is>
          <t>Differenz (C12)</t>
        </is>
      </c>
      <c r="H4" s="10" t="inlineStr">
        <is>
          <t>Grenz-Vorsteuer (C13)</t>
        </is>
      </c>
      <c r="I4" s="10" t="inlineStr">
        <is>
          <t>Umsatzgrenze (C22)</t>
        </is>
      </c>
      <c r="J4" s="10" t="inlineStr">
        <is>
          <t>Steuergrenze (C23)</t>
        </is>
      </c>
    </row>
    <row r="5">
      <c r="A5" s="7" t="inlineStr">
        <is>
          <t>A Dienstleister</t>
        </is>
      </c>
      <c r="B5" s="18" t="n">
        <v>1000000</v>
      </c>
      <c r="C5" s="18" t="n">
        <v>9000</v>
      </c>
      <c r="D5" s="16" t="n">
        <v>0.062</v>
      </c>
      <c r="E5" s="18" t="n">
        <v>72000</v>
      </c>
      <c r="F5" s="18" t="n">
        <v>67022</v>
      </c>
      <c r="G5" s="18" t="n">
        <v>4978</v>
      </c>
      <c r="H5" s="18" t="n">
        <v>13978</v>
      </c>
      <c r="I5" s="7" t="inlineStr">
        <is>
          <t>OK</t>
        </is>
      </c>
      <c r="J5" s="7" t="inlineStr">
        <is>
          <t>OK</t>
        </is>
      </c>
    </row>
    <row r="6">
      <c r="A6" s="7" t="inlineStr">
        <is>
          <t>B Werkstatt</t>
        </is>
      </c>
      <c r="B6" s="18" t="n">
        <v>2000000</v>
      </c>
      <c r="C6" s="18" t="n">
        <v>97200</v>
      </c>
      <c r="D6" s="16" t="n">
        <v>0.037</v>
      </c>
      <c r="E6" s="18" t="n">
        <v>64800</v>
      </c>
      <c r="F6" s="18" t="n">
        <v>79994</v>
      </c>
      <c r="G6" s="18" t="n">
        <v>-15194</v>
      </c>
      <c r="H6" s="18" t="n">
        <v>82006</v>
      </c>
      <c r="I6" s="7" t="inlineStr">
        <is>
          <t>OK</t>
        </is>
      </c>
      <c r="J6" s="7" t="inlineStr">
        <is>
          <t>OK</t>
        </is>
      </c>
    </row>
    <row r="7">
      <c r="A7" s="7" t="inlineStr">
        <is>
          <t>C Grenzfall Steuer</t>
        </is>
      </c>
      <c r="B7" s="18" t="n">
        <v>1700000</v>
      </c>
      <c r="C7" s="18" t="n">
        <v>10000</v>
      </c>
      <c r="D7" s="16" t="n">
        <v>0.062</v>
      </c>
      <c r="E7" s="18" t="n">
        <v>127700</v>
      </c>
      <c r="F7" s="18" t="n">
        <v>113937</v>
      </c>
      <c r="G7" s="18" t="n">
        <v>13763</v>
      </c>
      <c r="H7" s="18" t="n">
        <v>23763</v>
      </c>
      <c r="I7" s="7" t="inlineStr">
        <is>
          <t>OK</t>
        </is>
      </c>
      <c r="J7" s="7" t="inlineStr">
        <is>
          <t>überschritten</t>
        </is>
      </c>
    </row>
    <row r="9" ht="30" customHeight="1">
      <c r="A9" s="25" t="inlineStr">
        <is>
          <t>Test C Kontrolle: Brutto 1'837'700 x 6,2 % = 113'937, mehr als 108'000. Die Steuergrenze ist überschritten, obwohl der Umsatz unter 5'024'000 liegt.</t>
        </is>
      </c>
    </row>
  </sheetData>
  <mergeCells count="2">
    <mergeCell ref="A9:J9"/>
    <mergeCell ref="A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2026-10-18T21:51:44Z</dcterms:created>
  <dcterms:modified xmlns:dcterms="http://purl.org/dc/terms/" xmlns:xsi="http://www.w3.org/2001/XMLSchema-instance" xsi:type="dcterms:W3CDTF">2026-10-18T21:51:44Z</dcterms:modified>
</cp:coreProperties>
</file>