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Stammdaten" sheetId="2" state="visible" r:id="rId2"/>
    <sheet xmlns:r="http://schemas.openxmlformats.org/officeDocument/2006/relationships" name="Kunden" sheetId="3" state="visible" r:id="rId3"/>
    <sheet xmlns:r="http://schemas.openxmlformats.org/officeDocument/2006/relationships" name="Debitoren" sheetId="4" state="visible" r:id="rId4"/>
    <sheet xmlns:r="http://schemas.openxmlformats.org/officeDocument/2006/relationships" name="Termine" sheetId="5" state="visible" r:id="rId5"/>
    <sheet xmlns:r="http://schemas.openxmlformats.org/officeDocument/2006/relationships" name="Plan_13W" sheetId="6" state="visible" r:id="rId6"/>
    <sheet xmlns:r="http://schemas.openxmlformats.org/officeDocument/2006/relationships" name="Szenarien" sheetId="7" state="visible" r:id="rId7"/>
    <sheet xmlns:r="http://schemas.openxmlformats.org/officeDocument/2006/relationships" name="Plan_Ist" sheetId="8" state="visible" r:id="rId8"/>
    <sheet xmlns:r="http://schemas.openxmlformats.org/officeDocument/2006/relationships" name="Zahlungshistorie" sheetId="9" state="visible" r:id="rId9"/>
  </sheets>
  <definedNames>
    <definedName name="Firma">Stammdaten!$B$3</definedName>
    <definedName name="Planstart">Stammdaten!$B$4</definedName>
    <definedName name="Anfangsbestand">Stammdaten!$B$5</definedName>
    <definedName name="Limite">Stammdaten!$B$6</definedName>
    <definedName name="Schwelle">Stammdaten!$B$7</definedName>
    <definedName name="PortfolioVerzug">Stammdaten!$B$8</definedName>
    <definedName name="SzVerzug">Stammdaten!$B$9</definedName>
    <definedName name="SzAusfall">Stammdaten!$B$10</definedName>
    <definedName name="Toleranz">Stammdaten!$B$11</definedName>
    <definedName name="Kategorien">Stammdaten!$F$3:$F$14</definedName>
    <definedName name="KategorienEin">Stammdaten!$H$3:$H$6</definedName>
    <definedName name="KategorienAlle">Stammdaten!$J$3:$J$18</definedName>
    <definedName name="PositionenPlanIst">Stammdaten!$L$3:$L$16</definedName>
    <definedName name="KundenListe">Kunden!$A$5:$A$54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;-#,##0;0"/>
    <numFmt numFmtId="167" formatCode="0.0"/>
    <numFmt numFmtId="168" formatCode="0.0%"/>
  </numFmts>
  <fonts count="13">
    <font>
      <name val="Arial"/>
      <sz val="10"/>
    </font>
    <font>
      <name val="Arial"/>
      <b val="1"/>
      <color rgb="0013233F"/>
      <sz val="16"/>
    </font>
    <font>
      <name val="Arial"/>
      <color rgb="0013233F"/>
      <sz val="10"/>
    </font>
    <font>
      <name val="Arial"/>
      <b val="1"/>
      <color rgb="00B4693E"/>
      <sz val="10"/>
    </font>
    <font>
      <name val="Arial"/>
      <i val="1"/>
      <color rgb="005A6478"/>
      <sz val="9"/>
    </font>
    <font>
      <name val="Arial"/>
      <b val="1"/>
      <color rgb="0013233F"/>
      <sz val="12"/>
    </font>
    <font>
      <name val="Arial"/>
      <b val="1"/>
      <color rgb="00FFFFFF"/>
      <sz val="10"/>
    </font>
    <font>
      <name val="Arial"/>
      <color rgb="0013233F"/>
      <sz val="10"/>
      <u val="single"/>
    </font>
    <font>
      <name val="Arial"/>
      <i val="1"/>
      <sz val="10"/>
    </font>
    <font>
      <name val="Arial"/>
      <b val="1"/>
      <color rgb="00B4693E"/>
      <sz val="9"/>
    </font>
    <font>
      <name val="Arial"/>
      <b val="1"/>
      <sz val="10"/>
    </font>
    <font>
      <name val="Arial"/>
      <b val="1"/>
      <color rgb="0013233F"/>
      <sz val="10"/>
    </font>
    <font>
      <name val="Arial"/>
      <color rgb="005A6478"/>
      <sz val="8"/>
    </font>
  </fonts>
  <fills count="5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F4F5F7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left style="thin">
        <color rgb="00DDE1E7"/>
      </left>
      <right style="thin">
        <color rgb="00DDE1E7"/>
      </right>
      <top style="thin">
        <color rgb="00DDE1E7"/>
      </top>
      <bottom style="thin">
        <color rgb="00DDE1E7"/>
      </bottom>
    </border>
    <border>
      <left style="medium">
        <color rgb="00B4693E"/>
      </left>
      <right style="medium">
        <color rgb="00B4693E"/>
      </right>
      <top style="medium">
        <color rgb="00B4693E"/>
      </top>
      <bottom style="medium">
        <color rgb="00B4693E"/>
      </bottom>
    </border>
    <border>
      <left style="thin">
        <color rgb="00DDE1E7"/>
      </left>
      <right style="thin">
        <color rgb="00DDE1E7"/>
      </right>
      <top style="medium">
        <color rgb="00B4693E"/>
      </top>
      <bottom style="thin">
        <color rgb="00DDE1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1" pivotButton="0" quotePrefix="0" xfId="0"/>
    <xf numFmtId="0" fontId="0" fillId="3" borderId="1" applyProtection="1" pivotButton="0" quotePrefix="0" xfId="0">
      <protection locked="0" hidden="0"/>
    </xf>
    <xf numFmtId="0" fontId="0" fillId="4" borderId="1" pivotButton="0" quotePrefix="0" xfId="0"/>
    <xf numFmtId="165" fontId="0" fillId="3" borderId="1" applyProtection="1" pivotButton="0" quotePrefix="0" xfId="0">
      <protection locked="0" hidden="0"/>
    </xf>
    <xf numFmtId="166" fontId="10" fillId="4" borderId="1" pivotButton="0" quotePrefix="0" xfId="0"/>
    <xf numFmtId="166" fontId="0" fillId="3" borderId="1" applyProtection="1" pivotButton="0" quotePrefix="0" xfId="0">
      <protection locked="0" hidden="0"/>
    </xf>
    <xf numFmtId="1" fontId="0" fillId="3" borderId="1" applyProtection="1" pivotButton="0" quotePrefix="0" xfId="0">
      <protection locked="0" hidden="0"/>
    </xf>
    <xf numFmtId="9" fontId="0" fillId="3" borderId="1" applyProtection="1" pivotButton="0" quotePrefix="0" xfId="0">
      <protection locked="0" hidden="0"/>
    </xf>
    <xf numFmtId="167" fontId="0" fillId="4" borderId="1" pivotButton="0" quotePrefix="0" xfId="0"/>
    <xf numFmtId="1" fontId="10" fillId="4" borderId="1" pivotButton="0" quotePrefix="0" xfId="0"/>
    <xf numFmtId="1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1" fontId="6" fillId="2" borderId="1" applyAlignment="1" pivotButton="0" quotePrefix="0" xfId="0">
      <alignment horizontal="right"/>
    </xf>
    <xf numFmtId="165" fontId="6" fillId="2" borderId="1" applyAlignment="1" pivotButton="0" quotePrefix="0" xfId="0">
      <alignment horizontal="right"/>
    </xf>
    <xf numFmtId="0" fontId="0" fillId="0" borderId="1" pivotButton="0" quotePrefix="0" xfId="0"/>
    <xf numFmtId="0" fontId="11" fillId="0" borderId="0" pivotButton="0" quotePrefix="0" xfId="0"/>
    <xf numFmtId="0" fontId="10" fillId="0" borderId="3" pivotButton="0" quotePrefix="0" xfId="0"/>
    <xf numFmtId="166" fontId="10" fillId="4" borderId="3" pivotButton="0" quotePrefix="0" xfId="0"/>
    <xf numFmtId="166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wrapText="1"/>
    </xf>
    <xf numFmtId="166" fontId="10" fillId="4" borderId="2" pivotButton="0" quotePrefix="0" xfId="0"/>
    <xf numFmtId="0" fontId="12" fillId="0" borderId="1" pivotButton="0" quotePrefix="0" xfId="0"/>
    <xf numFmtId="166" fontId="12" fillId="0" borderId="0" pivotButton="0" quotePrefix="0" xfId="0"/>
    <xf numFmtId="0" fontId="10" fillId="0" borderId="0" pivotButton="0" quotePrefix="0" xfId="0"/>
    <xf numFmtId="1" fontId="10" fillId="4" borderId="2" applyAlignment="1" pivotButton="0" quotePrefix="0" xfId="0">
      <alignment horizontal="center"/>
    </xf>
    <xf numFmtId="168" fontId="0" fillId="4" borderId="1" pivotButton="0" quotePrefix="0" xfId="0"/>
  </cellXfs>
  <cellStyles count="1">
    <cellStyle name="Normal" xfId="0" builtinId="0" hidden="0"/>
  </cellStyles>
  <dxfs count="10">
    <dxf>
      <font>
        <color rgb="009C1C1C"/>
      </font>
      <fill>
        <patternFill patternType="solid">
          <bgColor rgb="00F9DCDC"/>
        </patternFill>
      </fill>
    </dxf>
    <dxf>
      <font>
        <color rgb="008A93A3"/>
      </font>
      <fill>
        <patternFill patternType="solid">
          <bgColor rgb="00E4E7EC"/>
        </patternFill>
      </fill>
    </dxf>
    <dxf>
      <font>
        <b val="1"/>
        <color rgb="009C1C1C"/>
      </font>
      <fill>
        <patternFill patternType="solid">
          <bgColor rgb="00EF9A9A"/>
        </patternFill>
      </fill>
    </dxf>
    <dxf>
      <fill>
        <patternFill patternType="solid">
          <bgColor rgb="00C8E6C9"/>
        </patternFill>
      </fill>
    </dxf>
    <dxf>
      <fill>
        <patternFill patternType="solid">
          <bgColor rgb="00FFF59D"/>
        </patternFill>
      </fill>
    </dxf>
    <dxf>
      <fill>
        <patternFill patternType="solid">
          <bgColor rgb="00EF9A9A"/>
        </patternFill>
      </fill>
    </dxf>
    <dxf>
      <font>
        <b val="1"/>
        <color rgb="00C62828"/>
      </font>
    </dxf>
    <dxf>
      <fill>
        <patternFill patternType="solid">
          <bgColor rgb="00FBEFE6"/>
        </patternFill>
      </fill>
    </dxf>
    <dxf>
      <font>
        <color rgb="00C62828"/>
      </font>
    </dxf>
    <dxf>
      <font>
        <b val="1"/>
        <color rgb="00B4693E"/>
      </font>
      <fill>
        <patternFill patternType="solid">
          <bgColor rgb="00F6E3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Endbestand, Frühwarnschwelle und Untergrenze mit Limite</a:t>
            </a:r>
          </a:p>
        </rich>
      </tx>
    </title>
    <plotArea>
      <lineChart>
        <grouping val="standard"/>
        <ser>
          <idx val="0"/>
          <order val="0"/>
          <tx>
            <strRef>
              <f>'Plan_13W'!B30</f>
            </strRef>
          </tx>
          <spPr>
            <a:ln xmlns:a="http://schemas.openxmlformats.org/drawingml/2006/main" w="28000">
              <a:solidFill>
                <a:srgbClr val="13233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'Plan_13W'!$C$4:$O$4</f>
            </numRef>
          </cat>
          <val>
            <numRef>
              <f>'Plan_13W'!$C$30:$O$30</f>
            </numRef>
          </val>
          <smooth val="0"/>
        </ser>
        <ser>
          <idx val="1"/>
          <order val="1"/>
          <tx>
            <strRef>
              <f>'Plan_13W'!B33</f>
            </strRef>
          </tx>
          <spPr>
            <a:ln xmlns:a="http://schemas.openxmlformats.org/drawingml/2006/main" w="19000">
              <a:solidFill>
                <a:srgbClr val="B4693E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'Plan_13W'!$C$4:$O$4</f>
            </numRef>
          </cat>
          <val>
            <numRef>
              <f>'Plan_13W'!$C$33:$O$33</f>
            </numRef>
          </val>
          <smooth val="0"/>
        </ser>
        <ser>
          <idx val="2"/>
          <order val="2"/>
          <tx>
            <strRef>
              <f>'Plan_13W'!B37</f>
            </strRef>
          </tx>
          <spPr>
            <a:ln xmlns:a="http://schemas.openxmlformats.org/drawingml/2006/main" w="19000">
              <a:solidFill>
                <a:srgbClr val="8A93A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'Plan_13W'!$C$4:$O$4</f>
            </numRef>
          </cat>
          <val>
            <numRef>
              <f>'Plan_13W'!$C$37:$O$37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dd.mm." sourceLinked="0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numFmt formatCode="#,##0;-#,##0;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Endbestand je Szenario und Frühwarnschwelle</a:t>
            </a:r>
          </a:p>
        </rich>
      </tx>
    </title>
    <plotArea>
      <lineChart>
        <grouping val="standard"/>
        <ser>
          <idx val="0"/>
          <order val="0"/>
          <tx>
            <strRef>
              <f>'Szenarien'!G4</f>
            </strRef>
          </tx>
          <spPr>
            <a:ln xmlns:a="http://schemas.openxmlformats.org/drawingml/2006/main" w="22000">
              <a:solidFill>
                <a:srgbClr val="13233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'Szenarien'!$B$5:$B$17</f>
            </numRef>
          </cat>
          <val>
            <numRef>
              <f>'Szenarien'!$G$5:$G$17</f>
            </numRef>
          </val>
          <smooth val="0"/>
        </ser>
        <ser>
          <idx val="1"/>
          <order val="1"/>
          <tx>
            <strRef>
              <f>'Szenarien'!H4</f>
            </strRef>
          </tx>
          <spPr>
            <a:ln xmlns:a="http://schemas.openxmlformats.org/drawingml/2006/main" w="22000">
              <a:solidFill>
                <a:srgbClr val="8A93A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'Szenarien'!$B$5:$B$17</f>
            </numRef>
          </cat>
          <val>
            <numRef>
              <f>'Szenarien'!$H$5:$H$17</f>
            </numRef>
          </val>
          <smooth val="0"/>
        </ser>
        <ser>
          <idx val="2"/>
          <order val="2"/>
          <tx>
            <strRef>
              <f>'Szenarien'!I4</f>
            </strRef>
          </tx>
          <spPr>
            <a:ln xmlns:a="http://schemas.openxmlformats.org/drawingml/2006/main" w="22000">
              <a:solidFill>
                <a:srgbClr val="C6282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'Szenarien'!$B$5:$B$17</f>
            </numRef>
          </cat>
          <val>
            <numRef>
              <f>'Szenarien'!$I$5:$I$17</f>
            </numRef>
          </val>
          <smooth val="0"/>
        </ser>
        <ser>
          <idx val="3"/>
          <order val="3"/>
          <tx>
            <strRef>
              <f>'Szenarien'!M4</f>
            </strRef>
          </tx>
          <spPr>
            <a:ln xmlns:a="http://schemas.openxmlformats.org/drawingml/2006/main" w="22000">
              <a:solidFill>
                <a:srgbClr val="B4693E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'Szenarien'!$B$5:$B$17</f>
            </numRef>
          </cat>
          <val>
            <numRef>
              <f>'Szenarien'!$M$5:$M$17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dd.mm." sourceLinked="0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numFmt formatCode="#,##0;-#,##0;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39</row>
      <rowOff>0</rowOff>
    </from>
    <ext cx="93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21</row>
      <rowOff>0</rowOff>
    </from>
    <ext cx="86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Kunden" displayName="tblKunden" ref="A4:E54" headerRowCount="1">
  <autoFilter ref="A4:E54"/>
  <tableColumns count="5">
    <tableColumn id="1" name="Kunde"/>
    <tableColumn id="2" name="Ø Verzug Tage (Historie)"/>
    <tableColumn id="3" name="Ø Verzug Tage (manuell)"/>
    <tableColumn id="4" name="Ø Verzug Tage (verwendet)"/>
    <tableColumn id="5" name="Bemerkung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Deb" displayName="tblDeb" ref="A4:P304" headerRowCount="1">
  <autoFilter ref="A4:P304"/>
  <tableColumns count="16">
    <tableColumn id="1" name="Kunde"/>
    <tableColumn id="2" name="Beleg-Nr."/>
    <tableColumn id="3" name="Typ"/>
    <tableColumn id="4" name="Rechnungsdatum"/>
    <tableColumn id="5" name="Betrag CHF"/>
    <tableColumn id="6" name="Zahlungsziel Tage"/>
    <tableColumn id="7" name="Ø Verzug Tage"/>
    <tableColumn id="8" name="Zahldatum manuell"/>
    <tableColumn id="9" name="Strittig (J/N)"/>
    <tableColumn id="10" name="Bezahlt am"/>
    <tableColumn id="11" name="Erwartetes Zahldatum"/>
    <tableColumn id="12" name="Betrag wirksam"/>
    <tableColumn id="13" name="Woche Basis"/>
    <tableColumn id="14" name="Woche Szenario Verzug"/>
    <tableColumn id="15" name="Betrag Szenario Ausfall"/>
    <tableColumn id="16" name="Hinweis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blTermine" displayName="tblTermine" ref="A4:G304" headerRowCount="1">
  <autoFilter ref="A4:G304"/>
  <tableColumns count="7">
    <tableColumn id="1" name="Richtung"/>
    <tableColumn id="2" name="Kategorie"/>
    <tableColumn id="3" name="Beschreibung"/>
    <tableColumn id="4" name="Datum"/>
    <tableColumn id="5" name="Betrag CHF"/>
    <tableColumn id="6" name="Woche"/>
    <tableColumn id="7" name="Grundlage / Beleg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blPlanIst" displayName="tblPlanIst" ref="A4:I404" headerRowCount="1">
  <autoFilter ref="A4:I404"/>
  <tableColumns count="9">
    <tableColumn id="1" name="Woche ab"/>
    <tableColumn id="2" name="Position"/>
    <tableColumn id="3" name="Plan CHF"/>
    <tableColumn id="4" name="Ist CHF"/>
    <tableColumn id="5" name="Abweichung CHF"/>
    <tableColumn id="6" name="Abweichung %"/>
    <tableColumn id="7" name="Prüfen"/>
    <tableColumn id="8" name="Ursache"/>
    <tableColumn id="9" name="Massnahme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tblHist" displayName="tblHist" ref="A4:F204" headerRowCount="1">
  <autoFilter ref="A4:F204"/>
  <tableColumns count="6">
    <tableColumn id="1" name="Kunde"/>
    <tableColumn id="2" name="Beleg-Nr."/>
    <tableColumn id="3" name="Fällig am"/>
    <tableColumn id="4" name="Bezahlt am"/>
    <tableColumn id="5" name="Betrag CHF"/>
    <tableColumn id="6" name="Verzug Tag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ortrieb.ch" TargetMode="External" Id="rId1"/><Relationship Type="http://schemas.openxmlformats.org/officeDocument/2006/relationships/hyperlink" Target="https://www.fedlex.admin.ch/eli/cc/63/1185_1183_1185/de#art_34" TargetMode="External" Id="rId2"/><Relationship Type="http://schemas.openxmlformats.org/officeDocument/2006/relationships/hyperlink" Target="https://ahv-iv.ch/p/2.01.d" TargetMode="External" Id="rId3"/><Relationship Type="http://schemas.openxmlformats.org/officeDocument/2006/relationships/hyperlink" Target="https://www.fedlex.admin.ch/eli/cc/1983/797_797_797/de#art_66" TargetMode="External" Id="rId4"/><Relationship Type="http://schemas.openxmlformats.org/officeDocument/2006/relationships/hyperlink" Target="https://www.estv.admin.ch/de/mwst-bezahlen" TargetMode="External" Id="rId5"/><Relationship Type="http://schemas.openxmlformats.org/officeDocument/2006/relationships/hyperlink" Target="https://www.estv.admin.ch/de/mwst-jaehrliche-abrechnung-2025" TargetMode="External" Id="rId6"/><Relationship Type="http://schemas.openxmlformats.org/officeDocument/2006/relationships/hyperlink" Target="https://www.fedlex.admin.ch/eli/cc/1991/1184_1184_1184/de#art_161" TargetMode="External" Id="rId7"/><Relationship Type="http://schemas.openxmlformats.org/officeDocument/2006/relationships/hyperlink" Target="https://www.fedlex.admin.ch/eli/cc/27/317_321_377/de#art_323" TargetMode="External" Id="rId8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22" customWidth="1" min="3" max="3"/>
    <col width="62" customWidth="1" min="4" max="4"/>
  </cols>
  <sheetData>
    <row r="1">
      <c r="A1" s="1" t="inlineStr">
        <is>
          <t>13-Wochen-Liquiditätsplan</t>
        </is>
      </c>
    </row>
    <row r="2">
      <c r="A2" s="2" t="inlineStr">
        <is>
          <t>Vortrieb, Stand Oktober 2026. Vorlage zum Artikel ‹13-Wochen-Liquiditätsplan für KMU›. Quelle: vortrieb.ch</t>
        </is>
      </c>
    </row>
    <row r="3">
      <c r="A3" s="3" t="inlineStr">
        <is>
          <t>Vorlage ohne Gewähr, keine Beratung im Einzelfall.</t>
        </is>
      </c>
    </row>
    <row r="4">
      <c r="A4" t="inlineStr">
        <is>
          <t>1. Stammdaten: Planstart (immer ein Montag), Kontensaldi, Kreditlimite, Frühwarnschwelle und Szenario-Parameter eintragen.</t>
        </is>
      </c>
    </row>
    <row r="5">
      <c r="A5" t="inlineStr">
        <is>
          <t>2. Kunden: pro Kunde den durchschnittlichen Zahlungsverzug in Tagen eintragen oder aus dem Blatt Zahlungshistorie übernehmen.</t>
        </is>
      </c>
    </row>
    <row r="6">
      <c r="A6" t="inlineStr">
        <is>
          <t>3. Debitoren: offene Posten (Typ OP) und geplante Rechnungen (Typ Plan) erfassen. Das erwartete Zahldatum rechnet die Vorlage.</t>
        </is>
      </c>
    </row>
    <row r="7">
      <c r="A7" t="inlineStr">
        <is>
          <t>4. Termine: alle übrigen Ein- und Auszahlungen mit Datum und Betrag. Löhne netto, Sozialversicherungen am Termin der Kasse.</t>
        </is>
      </c>
    </row>
    <row r="8">
      <c r="A8" t="inlineStr">
        <is>
          <t>5. Plan_13W: rechnet automatisch. Nichts überschreiben.</t>
        </is>
      </c>
    </row>
    <row r="9">
      <c r="A9" t="inlineStr">
        <is>
          <t>6. Jeden Montag: Ist-Werte der Vorwoche ins Blatt Plan_Ist, bezahlte Posten im Blatt Debitoren mit Datum markieren, Planstart um 7 Tage erhöhen, Anfangsbestand mit Banksaldo aktualisieren.</t>
        </is>
      </c>
    </row>
    <row r="10">
      <c r="A10" t="inlineStr">
        <is>
          <t>7. Fällt ein Zahlungstermin auf ein Wochenende oder einen Feiertag, den vorhergehenden Werktag eintragen.</t>
        </is>
      </c>
    </row>
    <row r="11">
      <c r="A11" s="4" t="inlineStr">
        <is>
          <t>Farbcode: graue Felder sind Eingaben, weisse Felder rechnen (Blattschutz ohne Passwort). Alle mitgelieferten Zahlen, Firmen und Kunden sind fiktive Beispielwerte.</t>
        </is>
      </c>
    </row>
    <row r="13">
      <c r="A13" s="5" t="inlineStr">
        <is>
          <t>Fristen auf einen Blick</t>
        </is>
      </c>
    </row>
    <row r="14">
      <c r="A14" s="6" t="inlineStr">
        <is>
          <t>Position</t>
        </is>
      </c>
      <c r="B14" s="6" t="inlineStr">
        <is>
          <t>Regel</t>
        </is>
      </c>
      <c r="C14" s="6" t="inlineStr">
        <is>
          <t>Rechtsgrundlage</t>
        </is>
      </c>
      <c r="D14" s="6" t="inlineStr">
        <is>
          <t>Link</t>
        </is>
      </c>
    </row>
    <row r="15">
      <c r="A15" s="7" t="inlineStr">
        <is>
          <t>AHV/IV/EO-Akonto</t>
        </is>
      </c>
      <c r="B15" s="7" t="inlineStr">
        <is>
          <t>monatlich, bei Lohnsumme bis CHF 200'000 vierteljährlich; zahlbar bis 10. Tag nach Periodenende</t>
        </is>
      </c>
      <c r="C15" s="7" t="inlineStr">
        <is>
          <t>Art. 34 AHVV</t>
        </is>
      </c>
      <c r="D15" s="8" t="inlineStr">
        <is>
          <t>https://www.fedlex.admin.ch/eli/cc/63/1185_1183_1185/de#art_34</t>
        </is>
      </c>
    </row>
    <row r="16">
      <c r="A16" s="7" t="inlineStr">
        <is>
          <t>AHV-Lohndeklaration</t>
        </is>
      </c>
      <c r="B16" s="7" t="inlineStr">
        <is>
          <t>bis 30. Januar; Differenz zahlbar innert 30 Tagen</t>
        </is>
      </c>
      <c r="C16" s="7" t="inlineStr">
        <is>
          <t>Merkblatt 2.01</t>
        </is>
      </c>
      <c r="D16" s="8" t="inlineStr">
        <is>
          <t>https://ahv-iv.ch/p/2.01.d</t>
        </is>
      </c>
    </row>
    <row r="17">
      <c r="A17" s="7" t="inlineStr">
        <is>
          <t>BVG</t>
        </is>
      </c>
      <c r="B17" s="7" t="inlineStr">
        <is>
          <t>gemäss Anschlussvertrag, spätestens Ende des ersten Monats nach Kalender- oder Versicherungsjahr</t>
        </is>
      </c>
      <c r="C17" s="7" t="inlineStr">
        <is>
          <t>Art. 66 Abs. 4 BVG</t>
        </is>
      </c>
      <c r="D17" s="8" t="inlineStr">
        <is>
          <t>https://www.fedlex.admin.ch/eli/cc/1983/797_797_797/de#art_66</t>
        </is>
      </c>
    </row>
    <row r="18">
      <c r="A18" s="7" t="inlineStr">
        <is>
          <t>MWST quartalsweise / halbjährlich</t>
        </is>
      </c>
      <c r="B18" s="7" t="inlineStr">
        <is>
          <t>Zahlung 60 Tage nach Periodenende</t>
        </is>
      </c>
      <c r="C18" s="7" t="inlineStr">
        <is>
          <t>Art. 35, 86 MWSTG</t>
        </is>
      </c>
      <c r="D18" s="8" t="inlineStr">
        <is>
          <t>https://www.estv.admin.ch/de/mwst-bezahlen</t>
        </is>
      </c>
    </row>
    <row r="19">
      <c r="A19" s="7" t="inlineStr">
        <is>
          <t>MWST jährlich</t>
        </is>
      </c>
      <c r="B19" s="7" t="inlineStr">
        <is>
          <t>Raten 30.05., 30.08., 30.11.; Rest bis Ende Februar</t>
        </is>
      </c>
      <c r="C19" s="7" t="inlineStr">
        <is>
          <t>ESTV</t>
        </is>
      </c>
      <c r="D19" s="8" t="inlineStr">
        <is>
          <t>https://www.estv.admin.ch/de/mwst-jaehrliche-abrechnung-2025</t>
        </is>
      </c>
    </row>
    <row r="20">
      <c r="A20" s="7" t="inlineStr">
        <is>
          <t>Direkte Bundessteuer</t>
        </is>
      </c>
      <c r="B20" s="7" t="inlineStr">
        <is>
          <t>Fälligkeit in der Regel 1. März des Folgejahres, zahlbar innert 30 Tagen</t>
        </is>
      </c>
      <c r="C20" s="7" t="inlineStr">
        <is>
          <t>Art. 161, 163 DBG</t>
        </is>
      </c>
      <c r="D20" s="8" t="inlineStr">
        <is>
          <t>https://www.fedlex.admin.ch/eli/cc/1991/1184_1184_1184/de#art_161</t>
        </is>
      </c>
    </row>
    <row r="21">
      <c r="A21" s="7" t="inlineStr">
        <is>
          <t>Staats- und Gemeindesteuern</t>
        </is>
      </c>
      <c r="B21" s="7" t="inlineStr">
        <is>
          <t>gemäss provisorischer Rechnung des Kantons bzw. der Gemeinde</t>
        </is>
      </c>
      <c r="C21" s="7" t="inlineStr">
        <is>
          <t>kantonales Recht</t>
        </is>
      </c>
      <c r="D21" s="7" t="inlineStr">
        <is>
          <t>(eigene Steuerrechnung)</t>
        </is>
      </c>
    </row>
    <row r="22">
      <c r="A22" s="7" t="inlineStr">
        <is>
          <t>Löhne</t>
        </is>
      </c>
      <c r="B22" s="7" t="inlineStr">
        <is>
          <t>spätestens Monatsende</t>
        </is>
      </c>
      <c r="C22" s="7" t="inlineStr">
        <is>
          <t>Art. 323 Abs. 1 OR</t>
        </is>
      </c>
      <c r="D22" s="8" t="inlineStr">
        <is>
          <t>https://www.fedlex.admin.ch/eli/cc/27/317_321_377/de#art_323</t>
        </is>
      </c>
    </row>
    <row r="24">
      <c r="A24" s="9" t="inlineStr">
        <is>
          <t>Diese Vorlage ersetzt keine Beratung. Termine immer mit den Rechnungen von Ausgleichskasse, Vorsorgeeinrichtung, ESTV und Steueramt abgleichen.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hyperlinks>
    <hyperlink xmlns:r="http://schemas.openxmlformats.org/officeDocument/2006/relationships" ref="A2" r:id="rId1"/>
    <hyperlink xmlns:r="http://schemas.openxmlformats.org/officeDocument/2006/relationships" ref="D15" r:id="rId2"/>
    <hyperlink xmlns:r="http://schemas.openxmlformats.org/officeDocument/2006/relationships" ref="D16" r:id="rId3"/>
    <hyperlink xmlns:r="http://schemas.openxmlformats.org/officeDocument/2006/relationships" ref="D17" r:id="rId4"/>
    <hyperlink xmlns:r="http://schemas.openxmlformats.org/officeDocument/2006/relationships" ref="D18" r:id="rId5"/>
    <hyperlink xmlns:r="http://schemas.openxmlformats.org/officeDocument/2006/relationships" ref="D19" r:id="rId6"/>
    <hyperlink xmlns:r="http://schemas.openxmlformats.org/officeDocument/2006/relationships" ref="D20" r:id="rId7"/>
    <hyperlink xmlns:r="http://schemas.openxmlformats.org/officeDocument/2006/relationships" ref="D22" r:id="rId8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20" customWidth="1" min="2" max="2"/>
    <col width="14" customWidth="1" min="3" max="3"/>
    <col width="18" customWidth="1" min="4" max="4"/>
    <col width="3" customWidth="1" min="5" max="5"/>
    <col width="30" customWidth="1" min="6" max="6"/>
    <col width="3" customWidth="1" min="7" max="7"/>
    <col width="24" customWidth="1" min="8" max="8"/>
    <col width="3" customWidth="1" min="9" max="9"/>
    <col width="30" customWidth="1" min="10" max="10"/>
    <col width="3" customWidth="1" min="11" max="11"/>
    <col width="30" customWidth="1" min="12" max="12"/>
  </cols>
  <sheetData>
    <row r="1">
      <c r="A1" s="1" t="inlineStr">
        <is>
          <t>Stammdaten</t>
        </is>
      </c>
    </row>
    <row r="2">
      <c r="A2" s="10" t="inlineStr">
        <is>
          <t>BEISPIEL: Werte in grauen Feldern sind fiktive Beispielwerte. Vor Gebrauch überschreiben oder löschen.</t>
        </is>
      </c>
      <c r="F2" s="6" t="inlineStr">
        <is>
          <t>Kategorien Auszahlungen</t>
        </is>
      </c>
      <c r="H2" s="6" t="inlineStr">
        <is>
          <t>Kategorien Einzahlungen</t>
        </is>
      </c>
      <c r="J2" s="6" t="inlineStr">
        <is>
          <t>Alle Kategorien (Liste Termine)</t>
        </is>
      </c>
      <c r="L2" s="6" t="inlineStr">
        <is>
          <t>Positionen Plan/Ist</t>
        </is>
      </c>
    </row>
    <row r="3">
      <c r="A3" s="11" t="inlineStr">
        <is>
          <t>Firma</t>
        </is>
      </c>
      <c r="B3" s="12" t="inlineStr">
        <is>
          <t>Beispiel AG</t>
        </is>
      </c>
      <c r="F3" s="12" t="inlineStr">
        <is>
          <t>Nettolöhne</t>
        </is>
      </c>
      <c r="H3" s="12" t="inlineStr">
        <is>
          <t>Übrige Einzahlungen</t>
        </is>
      </c>
      <c r="J3" s="13">
        <f>F3</f>
        <v/>
      </c>
      <c r="L3" s="13" t="inlineStr">
        <is>
          <t>Total Einzahlungen</t>
        </is>
      </c>
    </row>
    <row r="4">
      <c r="A4" s="11" t="inlineStr">
        <is>
          <t>Planstart (Montag)</t>
        </is>
      </c>
      <c r="B4" s="14" t="n">
        <v>46314</v>
      </c>
      <c r="F4" s="12" t="inlineStr">
        <is>
          <t>AHV/IV/EO/ALV/FAK Akonto</t>
        </is>
      </c>
      <c r="H4" s="12" t="inlineStr">
        <is>
          <t>MWST-Guthaben</t>
        </is>
      </c>
      <c r="J4" s="13">
        <f>F4</f>
        <v/>
      </c>
      <c r="L4" s="13">
        <f>F3</f>
        <v/>
      </c>
    </row>
    <row r="5">
      <c r="A5" s="11" t="inlineStr">
        <is>
          <t>Anfangsbestand frei verfügbar</t>
        </is>
      </c>
      <c r="B5" s="15">
        <f>SUMIFS(C13:C17,D13:D17,"J")</f>
        <v/>
      </c>
      <c r="F5" s="12" t="inlineStr">
        <is>
          <t>BVG</t>
        </is>
      </c>
      <c r="H5" s="12" t="inlineStr">
        <is>
          <t>Kredite und Darlehen</t>
        </is>
      </c>
      <c r="J5" s="13">
        <f>F5</f>
        <v/>
      </c>
      <c r="L5" s="13">
        <f>F4</f>
        <v/>
      </c>
    </row>
    <row r="6">
      <c r="A6" s="11" t="inlineStr">
        <is>
          <t>Kreditlimite Kontokorrent</t>
        </is>
      </c>
      <c r="B6" s="16" t="n">
        <v>300000</v>
      </c>
      <c r="F6" s="12" t="inlineStr">
        <is>
          <t>Übrige Personalversicherungen</t>
        </is>
      </c>
      <c r="H6" s="12" t="inlineStr">
        <is>
          <t>Anlagenverkäufe</t>
        </is>
      </c>
      <c r="J6" s="13">
        <f>F6</f>
        <v/>
      </c>
      <c r="L6" s="13">
        <f>F5</f>
        <v/>
      </c>
    </row>
    <row r="7">
      <c r="A7" s="11" t="inlineStr">
        <is>
          <t>Frühwarnschwelle (Mindestbestand)</t>
        </is>
      </c>
      <c r="B7" s="16" t="n">
        <v>150000</v>
      </c>
      <c r="F7" s="12" t="inlineStr">
        <is>
          <t>MWST</t>
        </is>
      </c>
      <c r="J7" s="13">
        <f>F7</f>
        <v/>
      </c>
      <c r="L7" s="13">
        <f>F6</f>
        <v/>
      </c>
    </row>
    <row r="8">
      <c r="A8" s="11" t="inlineStr">
        <is>
          <t>Portfolio-Verzug in Tagen (für Kunden ohne Historie)</t>
        </is>
      </c>
      <c r="B8" s="17" t="n">
        <v>12</v>
      </c>
      <c r="F8" s="12" t="inlineStr">
        <is>
          <t>Steuern</t>
        </is>
      </c>
      <c r="J8" s="13">
        <f>F8</f>
        <v/>
      </c>
      <c r="L8" s="13">
        <f>F7</f>
        <v/>
      </c>
    </row>
    <row r="9">
      <c r="A9" s="11" t="inlineStr">
        <is>
          <t>Szenario Verzug: zusätzliche Tage</t>
        </is>
      </c>
      <c r="B9" s="17" t="n">
        <v>15</v>
      </c>
      <c r="F9" s="12" t="inlineStr">
        <is>
          <t>Miete</t>
        </is>
      </c>
      <c r="J9" s="13">
        <f>F9</f>
        <v/>
      </c>
      <c r="L9" s="13">
        <f>F8</f>
        <v/>
      </c>
    </row>
    <row r="10">
      <c r="A10" s="11" t="inlineStr">
        <is>
          <t>Szenario Ausfall: Kunde</t>
        </is>
      </c>
      <c r="B10" s="12" t="inlineStr">
        <is>
          <t>Kunde Alpha AG</t>
        </is>
      </c>
      <c r="F10" s="12" t="inlineStr">
        <is>
          <t>Leasing</t>
        </is>
      </c>
      <c r="J10" s="13">
        <f>F10</f>
        <v/>
      </c>
      <c r="L10" s="13">
        <f>F9</f>
        <v/>
      </c>
    </row>
    <row r="11">
      <c r="A11" s="11" t="inlineStr">
        <is>
          <t>Toleranz Plan/Ist</t>
        </is>
      </c>
      <c r="B11" s="18" t="n">
        <v>0.1</v>
      </c>
      <c r="F11" s="12" t="inlineStr">
        <is>
          <t>Zinsen und Amortisationen</t>
        </is>
      </c>
      <c r="J11" s="13">
        <f>F11</f>
        <v/>
      </c>
      <c r="L11" s="13">
        <f>F10</f>
        <v/>
      </c>
    </row>
    <row r="12">
      <c r="A12" s="6" t="inlineStr">
        <is>
          <t>Konto</t>
        </is>
      </c>
      <c r="B12" s="6" t="inlineStr">
        <is>
          <t>Bank / Bemerkung</t>
        </is>
      </c>
      <c r="C12" s="6" t="inlineStr">
        <is>
          <t>Saldo CHF</t>
        </is>
      </c>
      <c r="D12" s="6" t="inlineStr">
        <is>
          <t>frei verfügbar (J/N)</t>
        </is>
      </c>
      <c r="F12" s="12" t="inlineStr">
        <is>
          <t>Lieferanten und Sachaufwand</t>
        </is>
      </c>
      <c r="J12" s="13">
        <f>F12</f>
        <v/>
      </c>
      <c r="L12" s="13">
        <f>F11</f>
        <v/>
      </c>
    </row>
    <row r="13">
      <c r="A13" s="12" t="inlineStr">
        <is>
          <t>Kontokorrent CHF</t>
        </is>
      </c>
      <c r="B13" s="12" t="inlineStr">
        <is>
          <t>Hausbank (Beispiel)</t>
        </is>
      </c>
      <c r="C13" s="16" t="n">
        <v>380000</v>
      </c>
      <c r="D13" s="12" t="inlineStr">
        <is>
          <t>J</t>
        </is>
      </c>
      <c r="F13" s="12" t="inlineStr">
        <is>
          <t>Investitionen</t>
        </is>
      </c>
      <c r="J13" s="13">
        <f>F13</f>
        <v/>
      </c>
      <c r="L13" s="13">
        <f>F12</f>
        <v/>
      </c>
    </row>
    <row r="14">
      <c r="A14" s="12" t="inlineStr">
        <is>
          <t>Sparkonto</t>
        </is>
      </c>
      <c r="B14" s="12" t="inlineStr">
        <is>
          <t>Hausbank (Beispiel)</t>
        </is>
      </c>
      <c r="C14" s="16" t="n">
        <v>40000</v>
      </c>
      <c r="D14" s="12" t="inlineStr">
        <is>
          <t>J</t>
        </is>
      </c>
      <c r="F14" s="12" t="inlineStr">
        <is>
          <t>Übrige Auszahlungen</t>
        </is>
      </c>
      <c r="J14" s="13">
        <f>F14</f>
        <v/>
      </c>
      <c r="L14" s="13">
        <f>F13</f>
        <v/>
      </c>
    </row>
    <row r="15">
      <c r="A15" s="12" t="inlineStr">
        <is>
          <t>Mietkautionskonto</t>
        </is>
      </c>
      <c r="B15" s="12" t="inlineStr">
        <is>
          <t>gesperrt (Beispiel)</t>
        </is>
      </c>
      <c r="C15" s="16" t="n">
        <v>45000</v>
      </c>
      <c r="D15" s="12" t="inlineStr">
        <is>
          <t>N</t>
        </is>
      </c>
      <c r="J15" s="13">
        <f>H3</f>
        <v/>
      </c>
      <c r="L15" s="13">
        <f>F14</f>
        <v/>
      </c>
    </row>
    <row r="16">
      <c r="A16" s="12" t="n"/>
      <c r="B16" s="12" t="n"/>
      <c r="C16" s="16" t="n"/>
      <c r="D16" s="12" t="n"/>
      <c r="J16" s="13">
        <f>H4</f>
        <v/>
      </c>
      <c r="L16" s="13" t="inlineStr">
        <is>
          <t>Endbestand</t>
        </is>
      </c>
    </row>
    <row r="17">
      <c r="A17" s="12" t="n"/>
      <c r="B17" s="12" t="n"/>
      <c r="C17" s="16" t="n"/>
      <c r="D17" s="12" t="n"/>
      <c r="J17" s="13">
        <f>H5</f>
        <v/>
      </c>
    </row>
    <row r="18">
      <c r="J18" s="13">
        <f>H6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9">
    <dataValidation sqref="B4" showDropDown="0" showInputMessage="0" showErrorMessage="1" allowBlank="1" errorTitle="Planstart" error="Der Planstart muss ein Montag sein." type="custom">
      <formula1>WEEKDAY($B$4,2)=1</formula1>
    </dataValidation>
    <dataValidation sqref="B6" showDropDown="0" showInputMessage="1" showErrorMessage="1" allowBlank="1" error="Zahl ab 0 eintragen." promptTitle="Kreditlimite" prompt="Nur fest zugesagte Limite eintragen." type="decimal" operator="greaterThanOrEqual">
      <formula1>0</formula1>
    </dataValidation>
    <dataValidation sqref="B7" showDropDown="0" showInputMessage="1" showErrorMessage="1" allowBlank="1" error="Zahl ab 0 eintragen." promptTitle="Frühwarnschwelle" prompt="Vorschlag: Auszahlungen einer normalen Woche ohne Lohnlauf plus Reserve." type="decimal" operator="greaterThanOrEqual">
      <formula1>0</formula1>
    </dataValidation>
    <dataValidation sqref="B8" showDropDown="0" showInputMessage="0" showErrorMessage="1" allowBlank="1" error="Ganzzahl von 0 bis 120 eintragen." type="whole" operator="between">
      <formula1>0</formula1>
      <formula2>120</formula2>
    </dataValidation>
    <dataValidation sqref="B9" showDropDown="0" showInputMessage="1" showErrorMessage="1" allowBlank="1" error="Ganzzahl von 0 bis 90 eintragen." promptTitle="Szenario Verzug" prompt="Orientierung: Ø Verzug verspäteter B2B-Rechnungen Schweiz 15,1 Tage (D&amp;B, 1. HJ 2024)." type="whole" operator="between">
      <formula1>0</formula1>
      <formula2>90</formula2>
    </dataValidation>
    <dataValidation sqref="B10" showDropDown="0" showInputMessage="0" showErrorMessage="1" allowBlank="1" error="Kunden aus dem Blatt Kunden wählen." type="list">
      <formula1>KundenListe</formula1>
    </dataValidation>
    <dataValidation sqref="B11" showDropDown="0" showInputMessage="0" showErrorMessage="1" allowBlank="1" error="Prozentwert von 0 bis 100 % eintragen." type="decimal" operator="between">
      <formula1>0</formula1>
      <formula2>1</formula2>
    </dataValidation>
    <dataValidation sqref="D13:D17" showDropDown="0" showInputMessage="0" showErrorMessage="1" allowBlank="1" error="J oder N eintragen." type="list">
      <formula1>"J,N"</formula1>
    </dataValidation>
    <dataValidation sqref="C13:C17" showDropDown="0" showInputMessage="0" showErrorMessage="1" allowBlank="1" error="Betrag in CHF eintragen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>
      <c r="A1" s="1" t="inlineStr">
        <is>
          <t>Kunden: Zahlungsverhalten</t>
        </is>
      </c>
    </row>
    <row r="2">
      <c r="A2" s="4" t="inlineStr">
        <is>
          <t>Verzug = Tage zwischen Fälligkeit und Zahlungseingang. Basis: bezahlte Rechnungen der letzten 12 Monate.</t>
        </is>
      </c>
    </row>
    <row r="3">
      <c r="A3" s="10" t="inlineStr">
        <is>
          <t>BEISPIEL: Werte in grauen Feldern sind fiktive Beispielwerte. Vor Gebrauch überschreiben oder löschen.</t>
        </is>
      </c>
    </row>
    <row r="4" ht="30" customHeight="1">
      <c r="A4" s="6" t="inlineStr">
        <is>
          <t>Kunde</t>
        </is>
      </c>
      <c r="B4" s="6" t="inlineStr">
        <is>
          <t>Ø Verzug Tage (Historie)</t>
        </is>
      </c>
      <c r="C4" s="6" t="inlineStr">
        <is>
          <t>Ø Verzug Tage (manuell)</t>
        </is>
      </c>
      <c r="D4" s="6" t="inlineStr">
        <is>
          <t>Ø Verzug Tage (verwendet)</t>
        </is>
      </c>
      <c r="E4" s="6" t="inlineStr">
        <is>
          <t>Bemerkung</t>
        </is>
      </c>
    </row>
    <row r="5">
      <c r="A5" s="12" t="inlineStr">
        <is>
          <t>Kunde Alpha AG</t>
        </is>
      </c>
      <c r="B5" s="19">
        <f>IF($A5="","",IFERROR(SUMPRODUCT(--(Zahlungshistorie!$A$5:$A$204=$A5),Zahlungshistorie!$F$5:$F$204,Zahlungshistorie!$E$5:$E$204)/SUMIFS(Zahlungshistorie!$E$5:$E$204,Zahlungshistorie!$A$5:$A$204,$A5,Zahlungshistorie!$F$5:$F$204,"&gt;=0"),""))</f>
        <v/>
      </c>
      <c r="C5" s="17" t="n"/>
      <c r="D5" s="20">
        <f>IF($A5="","",IF($C5&lt;&gt;"",$C5,IF($B5&lt;&gt;"",ROUND($B5,0),PortfolioVerzug)))</f>
        <v/>
      </c>
      <c r="E5" s="12" t="inlineStr">
        <is>
          <t>Beispiel</t>
        </is>
      </c>
    </row>
    <row r="6">
      <c r="A6" s="12" t="inlineStr">
        <is>
          <t>Kunde Beta GmbH</t>
        </is>
      </c>
      <c r="B6" s="19">
        <f>IF($A6="","",IFERROR(SUMPRODUCT(--(Zahlungshistorie!$A$5:$A$204=$A6),Zahlungshistorie!$F$5:$F$204,Zahlungshistorie!$E$5:$E$204)/SUMIFS(Zahlungshistorie!$E$5:$E$204,Zahlungshistorie!$A$5:$A$204,$A6,Zahlungshistorie!$F$5:$F$204,"&gt;=0"),""))</f>
        <v/>
      </c>
      <c r="C6" s="17" t="n"/>
      <c r="D6" s="20">
        <f>IF($A6="","",IF($C6&lt;&gt;"",$C6,IF($B6&lt;&gt;"",ROUND($B6,0),PortfolioVerzug)))</f>
        <v/>
      </c>
      <c r="E6" s="12" t="inlineStr">
        <is>
          <t>Beispiel</t>
        </is>
      </c>
    </row>
    <row r="7">
      <c r="A7" s="12" t="inlineStr">
        <is>
          <t>Kunde Gamma AG</t>
        </is>
      </c>
      <c r="B7" s="19">
        <f>IF($A7="","",IFERROR(SUMPRODUCT(--(Zahlungshistorie!$A$5:$A$204=$A7),Zahlungshistorie!$F$5:$F$204,Zahlungshistorie!$E$5:$E$204)/SUMIFS(Zahlungshistorie!$E$5:$E$204,Zahlungshistorie!$A$5:$A$204,$A7,Zahlungshistorie!$F$5:$F$204,"&gt;=0"),""))</f>
        <v/>
      </c>
      <c r="C7" s="17" t="n"/>
      <c r="D7" s="20">
        <f>IF($A7="","",IF($C7&lt;&gt;"",$C7,IF($B7&lt;&gt;"",ROUND($B7,0),PortfolioVerzug)))</f>
        <v/>
      </c>
      <c r="E7" s="12" t="inlineStr">
        <is>
          <t>Beispiel</t>
        </is>
      </c>
    </row>
    <row r="8">
      <c r="A8" s="12" t="inlineStr">
        <is>
          <t>Kunde Delta AG</t>
        </is>
      </c>
      <c r="B8" s="19">
        <f>IF($A8="","",IFERROR(SUMPRODUCT(--(Zahlungshistorie!$A$5:$A$204=$A8),Zahlungshistorie!$F$5:$F$204,Zahlungshistorie!$E$5:$E$204)/SUMIFS(Zahlungshistorie!$E$5:$E$204,Zahlungshistorie!$A$5:$A$204,$A8,Zahlungshistorie!$F$5:$F$204,"&gt;=0"),""))</f>
        <v/>
      </c>
      <c r="C8" s="17" t="n"/>
      <c r="D8" s="20">
        <f>IF($A8="","",IF($C8&lt;&gt;"",$C8,IF($B8&lt;&gt;"",ROUND($B8,0),PortfolioVerzug)))</f>
        <v/>
      </c>
      <c r="E8" s="12" t="inlineStr">
        <is>
          <t>Beispiel</t>
        </is>
      </c>
    </row>
    <row r="9">
      <c r="A9" s="12" t="n"/>
      <c r="B9" s="19">
        <f>IF($A9="","",IFERROR(SUMPRODUCT(--(Zahlungshistorie!$A$5:$A$204=$A9),Zahlungshistorie!$F$5:$F$204,Zahlungshistorie!$E$5:$E$204)/SUMIFS(Zahlungshistorie!$E$5:$E$204,Zahlungshistorie!$A$5:$A$204,$A9,Zahlungshistorie!$F$5:$F$204,"&gt;=0"),""))</f>
        <v/>
      </c>
      <c r="C9" s="17" t="n"/>
      <c r="D9" s="20">
        <f>IF($A9="","",IF($C9&lt;&gt;"",$C9,IF($B9&lt;&gt;"",ROUND($B9,0),PortfolioVerzug)))</f>
        <v/>
      </c>
      <c r="E9" s="12" t="n"/>
    </row>
    <row r="10">
      <c r="A10" s="12" t="n"/>
      <c r="B10" s="19">
        <f>IF($A10="","",IFERROR(SUMPRODUCT(--(Zahlungshistorie!$A$5:$A$204=$A10),Zahlungshistorie!$F$5:$F$204,Zahlungshistorie!$E$5:$E$204)/SUMIFS(Zahlungshistorie!$E$5:$E$204,Zahlungshistorie!$A$5:$A$204,$A10,Zahlungshistorie!$F$5:$F$204,"&gt;=0"),""))</f>
        <v/>
      </c>
      <c r="C10" s="17" t="n"/>
      <c r="D10" s="20">
        <f>IF($A10="","",IF($C10&lt;&gt;"",$C10,IF($B10&lt;&gt;"",ROUND($B10,0),PortfolioVerzug)))</f>
        <v/>
      </c>
      <c r="E10" s="12" t="n"/>
    </row>
    <row r="11">
      <c r="A11" s="12" t="n"/>
      <c r="B11" s="19">
        <f>IF($A11="","",IFERROR(SUMPRODUCT(--(Zahlungshistorie!$A$5:$A$204=$A11),Zahlungshistorie!$F$5:$F$204,Zahlungshistorie!$E$5:$E$204)/SUMIFS(Zahlungshistorie!$E$5:$E$204,Zahlungshistorie!$A$5:$A$204,$A11,Zahlungshistorie!$F$5:$F$204,"&gt;=0"),""))</f>
        <v/>
      </c>
      <c r="C11" s="17" t="n"/>
      <c r="D11" s="20">
        <f>IF($A11="","",IF($C11&lt;&gt;"",$C11,IF($B11&lt;&gt;"",ROUND($B11,0),PortfolioVerzug)))</f>
        <v/>
      </c>
      <c r="E11" s="12" t="n"/>
    </row>
    <row r="12">
      <c r="A12" s="12" t="n"/>
      <c r="B12" s="19">
        <f>IF($A12="","",IFERROR(SUMPRODUCT(--(Zahlungshistorie!$A$5:$A$204=$A12),Zahlungshistorie!$F$5:$F$204,Zahlungshistorie!$E$5:$E$204)/SUMIFS(Zahlungshistorie!$E$5:$E$204,Zahlungshistorie!$A$5:$A$204,$A12,Zahlungshistorie!$F$5:$F$204,"&gt;=0"),""))</f>
        <v/>
      </c>
      <c r="C12" s="17" t="n"/>
      <c r="D12" s="20">
        <f>IF($A12="","",IF($C12&lt;&gt;"",$C12,IF($B12&lt;&gt;"",ROUND($B12,0),PortfolioVerzug)))</f>
        <v/>
      </c>
      <c r="E12" s="12" t="n"/>
    </row>
    <row r="13">
      <c r="A13" s="12" t="n"/>
      <c r="B13" s="19">
        <f>IF($A13="","",IFERROR(SUMPRODUCT(--(Zahlungshistorie!$A$5:$A$204=$A13),Zahlungshistorie!$F$5:$F$204,Zahlungshistorie!$E$5:$E$204)/SUMIFS(Zahlungshistorie!$E$5:$E$204,Zahlungshistorie!$A$5:$A$204,$A13,Zahlungshistorie!$F$5:$F$204,"&gt;=0"),""))</f>
        <v/>
      </c>
      <c r="C13" s="17" t="n"/>
      <c r="D13" s="20">
        <f>IF($A13="","",IF($C13&lt;&gt;"",$C13,IF($B13&lt;&gt;"",ROUND($B13,0),PortfolioVerzug)))</f>
        <v/>
      </c>
      <c r="E13" s="12" t="n"/>
    </row>
    <row r="14">
      <c r="A14" s="12" t="n"/>
      <c r="B14" s="19">
        <f>IF($A14="","",IFERROR(SUMPRODUCT(--(Zahlungshistorie!$A$5:$A$204=$A14),Zahlungshistorie!$F$5:$F$204,Zahlungshistorie!$E$5:$E$204)/SUMIFS(Zahlungshistorie!$E$5:$E$204,Zahlungshistorie!$A$5:$A$204,$A14,Zahlungshistorie!$F$5:$F$204,"&gt;=0"),""))</f>
        <v/>
      </c>
      <c r="C14" s="17" t="n"/>
      <c r="D14" s="20">
        <f>IF($A14="","",IF($C14&lt;&gt;"",$C14,IF($B14&lt;&gt;"",ROUND($B14,0),PortfolioVerzug)))</f>
        <v/>
      </c>
      <c r="E14" s="12" t="n"/>
    </row>
    <row r="15">
      <c r="A15" s="12" t="n"/>
      <c r="B15" s="19">
        <f>IF($A15="","",IFERROR(SUMPRODUCT(--(Zahlungshistorie!$A$5:$A$204=$A15),Zahlungshistorie!$F$5:$F$204,Zahlungshistorie!$E$5:$E$204)/SUMIFS(Zahlungshistorie!$E$5:$E$204,Zahlungshistorie!$A$5:$A$204,$A15,Zahlungshistorie!$F$5:$F$204,"&gt;=0"),""))</f>
        <v/>
      </c>
      <c r="C15" s="17" t="n"/>
      <c r="D15" s="20">
        <f>IF($A15="","",IF($C15&lt;&gt;"",$C15,IF($B15&lt;&gt;"",ROUND($B15,0),PortfolioVerzug)))</f>
        <v/>
      </c>
      <c r="E15" s="12" t="n"/>
    </row>
    <row r="16">
      <c r="A16" s="12" t="n"/>
      <c r="B16" s="19">
        <f>IF($A16="","",IFERROR(SUMPRODUCT(--(Zahlungshistorie!$A$5:$A$204=$A16),Zahlungshistorie!$F$5:$F$204,Zahlungshistorie!$E$5:$E$204)/SUMIFS(Zahlungshistorie!$E$5:$E$204,Zahlungshistorie!$A$5:$A$204,$A16,Zahlungshistorie!$F$5:$F$204,"&gt;=0"),""))</f>
        <v/>
      </c>
      <c r="C16" s="17" t="n"/>
      <c r="D16" s="20">
        <f>IF($A16="","",IF($C16&lt;&gt;"",$C16,IF($B16&lt;&gt;"",ROUND($B16,0),PortfolioVerzug)))</f>
        <v/>
      </c>
      <c r="E16" s="12" t="n"/>
    </row>
    <row r="17">
      <c r="A17" s="12" t="n"/>
      <c r="B17" s="19">
        <f>IF($A17="","",IFERROR(SUMPRODUCT(--(Zahlungshistorie!$A$5:$A$204=$A17),Zahlungshistorie!$F$5:$F$204,Zahlungshistorie!$E$5:$E$204)/SUMIFS(Zahlungshistorie!$E$5:$E$204,Zahlungshistorie!$A$5:$A$204,$A17,Zahlungshistorie!$F$5:$F$204,"&gt;=0"),""))</f>
        <v/>
      </c>
      <c r="C17" s="17" t="n"/>
      <c r="D17" s="20">
        <f>IF($A17="","",IF($C17&lt;&gt;"",$C17,IF($B17&lt;&gt;"",ROUND($B17,0),PortfolioVerzug)))</f>
        <v/>
      </c>
      <c r="E17" s="12" t="n"/>
    </row>
    <row r="18">
      <c r="A18" s="12" t="n"/>
      <c r="B18" s="19">
        <f>IF($A18="","",IFERROR(SUMPRODUCT(--(Zahlungshistorie!$A$5:$A$204=$A18),Zahlungshistorie!$F$5:$F$204,Zahlungshistorie!$E$5:$E$204)/SUMIFS(Zahlungshistorie!$E$5:$E$204,Zahlungshistorie!$A$5:$A$204,$A18,Zahlungshistorie!$F$5:$F$204,"&gt;=0"),""))</f>
        <v/>
      </c>
      <c r="C18" s="17" t="n"/>
      <c r="D18" s="20">
        <f>IF($A18="","",IF($C18&lt;&gt;"",$C18,IF($B18&lt;&gt;"",ROUND($B18,0),PortfolioVerzug)))</f>
        <v/>
      </c>
      <c r="E18" s="12" t="n"/>
    </row>
    <row r="19">
      <c r="A19" s="12" t="n"/>
      <c r="B19" s="19">
        <f>IF($A19="","",IFERROR(SUMPRODUCT(--(Zahlungshistorie!$A$5:$A$204=$A19),Zahlungshistorie!$F$5:$F$204,Zahlungshistorie!$E$5:$E$204)/SUMIFS(Zahlungshistorie!$E$5:$E$204,Zahlungshistorie!$A$5:$A$204,$A19,Zahlungshistorie!$F$5:$F$204,"&gt;=0"),""))</f>
        <v/>
      </c>
      <c r="C19" s="17" t="n"/>
      <c r="D19" s="20">
        <f>IF($A19="","",IF($C19&lt;&gt;"",$C19,IF($B19&lt;&gt;"",ROUND($B19,0),PortfolioVerzug)))</f>
        <v/>
      </c>
      <c r="E19" s="12" t="n"/>
    </row>
    <row r="20">
      <c r="A20" s="12" t="n"/>
      <c r="B20" s="19">
        <f>IF($A20="","",IFERROR(SUMPRODUCT(--(Zahlungshistorie!$A$5:$A$204=$A20),Zahlungshistorie!$F$5:$F$204,Zahlungshistorie!$E$5:$E$204)/SUMIFS(Zahlungshistorie!$E$5:$E$204,Zahlungshistorie!$A$5:$A$204,$A20,Zahlungshistorie!$F$5:$F$204,"&gt;=0"),""))</f>
        <v/>
      </c>
      <c r="C20" s="17" t="n"/>
      <c r="D20" s="20">
        <f>IF($A20="","",IF($C20&lt;&gt;"",$C20,IF($B20&lt;&gt;"",ROUND($B20,0),PortfolioVerzug)))</f>
        <v/>
      </c>
      <c r="E20" s="12" t="n"/>
    </row>
    <row r="21">
      <c r="A21" s="12" t="n"/>
      <c r="B21" s="19">
        <f>IF($A21="","",IFERROR(SUMPRODUCT(--(Zahlungshistorie!$A$5:$A$204=$A21),Zahlungshistorie!$F$5:$F$204,Zahlungshistorie!$E$5:$E$204)/SUMIFS(Zahlungshistorie!$E$5:$E$204,Zahlungshistorie!$A$5:$A$204,$A21,Zahlungshistorie!$F$5:$F$204,"&gt;=0"),""))</f>
        <v/>
      </c>
      <c r="C21" s="17" t="n"/>
      <c r="D21" s="20">
        <f>IF($A21="","",IF($C21&lt;&gt;"",$C21,IF($B21&lt;&gt;"",ROUND($B21,0),PortfolioVerzug)))</f>
        <v/>
      </c>
      <c r="E21" s="12" t="n"/>
    </row>
    <row r="22">
      <c r="A22" s="12" t="n"/>
      <c r="B22" s="19">
        <f>IF($A22="","",IFERROR(SUMPRODUCT(--(Zahlungshistorie!$A$5:$A$204=$A22),Zahlungshistorie!$F$5:$F$204,Zahlungshistorie!$E$5:$E$204)/SUMIFS(Zahlungshistorie!$E$5:$E$204,Zahlungshistorie!$A$5:$A$204,$A22,Zahlungshistorie!$F$5:$F$204,"&gt;=0"),""))</f>
        <v/>
      </c>
      <c r="C22" s="17" t="n"/>
      <c r="D22" s="20">
        <f>IF($A22="","",IF($C22&lt;&gt;"",$C22,IF($B22&lt;&gt;"",ROUND($B22,0),PortfolioVerzug)))</f>
        <v/>
      </c>
      <c r="E22" s="12" t="n"/>
    </row>
    <row r="23">
      <c r="A23" s="12" t="n"/>
      <c r="B23" s="19">
        <f>IF($A23="","",IFERROR(SUMPRODUCT(--(Zahlungshistorie!$A$5:$A$204=$A23),Zahlungshistorie!$F$5:$F$204,Zahlungshistorie!$E$5:$E$204)/SUMIFS(Zahlungshistorie!$E$5:$E$204,Zahlungshistorie!$A$5:$A$204,$A23,Zahlungshistorie!$F$5:$F$204,"&gt;=0"),""))</f>
        <v/>
      </c>
      <c r="C23" s="17" t="n"/>
      <c r="D23" s="20">
        <f>IF($A23="","",IF($C23&lt;&gt;"",$C23,IF($B23&lt;&gt;"",ROUND($B23,0),PortfolioVerzug)))</f>
        <v/>
      </c>
      <c r="E23" s="12" t="n"/>
    </row>
    <row r="24">
      <c r="A24" s="12" t="n"/>
      <c r="B24" s="19">
        <f>IF($A24="","",IFERROR(SUMPRODUCT(--(Zahlungshistorie!$A$5:$A$204=$A24),Zahlungshistorie!$F$5:$F$204,Zahlungshistorie!$E$5:$E$204)/SUMIFS(Zahlungshistorie!$E$5:$E$204,Zahlungshistorie!$A$5:$A$204,$A24,Zahlungshistorie!$F$5:$F$204,"&gt;=0"),""))</f>
        <v/>
      </c>
      <c r="C24" s="17" t="n"/>
      <c r="D24" s="20">
        <f>IF($A24="","",IF($C24&lt;&gt;"",$C24,IF($B24&lt;&gt;"",ROUND($B24,0),PortfolioVerzug)))</f>
        <v/>
      </c>
      <c r="E24" s="12" t="n"/>
    </row>
    <row r="25">
      <c r="A25" s="12" t="n"/>
      <c r="B25" s="19">
        <f>IF($A25="","",IFERROR(SUMPRODUCT(--(Zahlungshistorie!$A$5:$A$204=$A25),Zahlungshistorie!$F$5:$F$204,Zahlungshistorie!$E$5:$E$204)/SUMIFS(Zahlungshistorie!$E$5:$E$204,Zahlungshistorie!$A$5:$A$204,$A25,Zahlungshistorie!$F$5:$F$204,"&gt;=0"),""))</f>
        <v/>
      </c>
      <c r="C25" s="17" t="n"/>
      <c r="D25" s="20">
        <f>IF($A25="","",IF($C25&lt;&gt;"",$C25,IF($B25&lt;&gt;"",ROUND($B25,0),PortfolioVerzug)))</f>
        <v/>
      </c>
      <c r="E25" s="12" t="n"/>
    </row>
    <row r="26">
      <c r="A26" s="12" t="n"/>
      <c r="B26" s="19">
        <f>IF($A26="","",IFERROR(SUMPRODUCT(--(Zahlungshistorie!$A$5:$A$204=$A26),Zahlungshistorie!$F$5:$F$204,Zahlungshistorie!$E$5:$E$204)/SUMIFS(Zahlungshistorie!$E$5:$E$204,Zahlungshistorie!$A$5:$A$204,$A26,Zahlungshistorie!$F$5:$F$204,"&gt;=0"),""))</f>
        <v/>
      </c>
      <c r="C26" s="17" t="n"/>
      <c r="D26" s="20">
        <f>IF($A26="","",IF($C26&lt;&gt;"",$C26,IF($B26&lt;&gt;"",ROUND($B26,0),PortfolioVerzug)))</f>
        <v/>
      </c>
      <c r="E26" s="12" t="n"/>
    </row>
    <row r="27">
      <c r="A27" s="12" t="n"/>
      <c r="B27" s="19">
        <f>IF($A27="","",IFERROR(SUMPRODUCT(--(Zahlungshistorie!$A$5:$A$204=$A27),Zahlungshistorie!$F$5:$F$204,Zahlungshistorie!$E$5:$E$204)/SUMIFS(Zahlungshistorie!$E$5:$E$204,Zahlungshistorie!$A$5:$A$204,$A27,Zahlungshistorie!$F$5:$F$204,"&gt;=0"),""))</f>
        <v/>
      </c>
      <c r="C27" s="17" t="n"/>
      <c r="D27" s="20">
        <f>IF($A27="","",IF($C27&lt;&gt;"",$C27,IF($B27&lt;&gt;"",ROUND($B27,0),PortfolioVerzug)))</f>
        <v/>
      </c>
      <c r="E27" s="12" t="n"/>
    </row>
    <row r="28">
      <c r="A28" s="12" t="n"/>
      <c r="B28" s="19">
        <f>IF($A28="","",IFERROR(SUMPRODUCT(--(Zahlungshistorie!$A$5:$A$204=$A28),Zahlungshistorie!$F$5:$F$204,Zahlungshistorie!$E$5:$E$204)/SUMIFS(Zahlungshistorie!$E$5:$E$204,Zahlungshistorie!$A$5:$A$204,$A28,Zahlungshistorie!$F$5:$F$204,"&gt;=0"),""))</f>
        <v/>
      </c>
      <c r="C28" s="17" t="n"/>
      <c r="D28" s="20">
        <f>IF($A28="","",IF($C28&lt;&gt;"",$C28,IF($B28&lt;&gt;"",ROUND($B28,0),PortfolioVerzug)))</f>
        <v/>
      </c>
      <c r="E28" s="12" t="n"/>
    </row>
    <row r="29">
      <c r="A29" s="12" t="n"/>
      <c r="B29" s="19">
        <f>IF($A29="","",IFERROR(SUMPRODUCT(--(Zahlungshistorie!$A$5:$A$204=$A29),Zahlungshistorie!$F$5:$F$204,Zahlungshistorie!$E$5:$E$204)/SUMIFS(Zahlungshistorie!$E$5:$E$204,Zahlungshistorie!$A$5:$A$204,$A29,Zahlungshistorie!$F$5:$F$204,"&gt;=0"),""))</f>
        <v/>
      </c>
      <c r="C29" s="17" t="n"/>
      <c r="D29" s="20">
        <f>IF($A29="","",IF($C29&lt;&gt;"",$C29,IF($B29&lt;&gt;"",ROUND($B29,0),PortfolioVerzug)))</f>
        <v/>
      </c>
      <c r="E29" s="12" t="n"/>
    </row>
    <row r="30">
      <c r="A30" s="12" t="n"/>
      <c r="B30" s="19">
        <f>IF($A30="","",IFERROR(SUMPRODUCT(--(Zahlungshistorie!$A$5:$A$204=$A30),Zahlungshistorie!$F$5:$F$204,Zahlungshistorie!$E$5:$E$204)/SUMIFS(Zahlungshistorie!$E$5:$E$204,Zahlungshistorie!$A$5:$A$204,$A30,Zahlungshistorie!$F$5:$F$204,"&gt;=0"),""))</f>
        <v/>
      </c>
      <c r="C30" s="17" t="n"/>
      <c r="D30" s="20">
        <f>IF($A30="","",IF($C30&lt;&gt;"",$C30,IF($B30&lt;&gt;"",ROUND($B30,0),PortfolioVerzug)))</f>
        <v/>
      </c>
      <c r="E30" s="12" t="n"/>
    </row>
    <row r="31">
      <c r="A31" s="12" t="n"/>
      <c r="B31" s="19">
        <f>IF($A31="","",IFERROR(SUMPRODUCT(--(Zahlungshistorie!$A$5:$A$204=$A31),Zahlungshistorie!$F$5:$F$204,Zahlungshistorie!$E$5:$E$204)/SUMIFS(Zahlungshistorie!$E$5:$E$204,Zahlungshistorie!$A$5:$A$204,$A31,Zahlungshistorie!$F$5:$F$204,"&gt;=0"),""))</f>
        <v/>
      </c>
      <c r="C31" s="17" t="n"/>
      <c r="D31" s="20">
        <f>IF($A31="","",IF($C31&lt;&gt;"",$C31,IF($B31&lt;&gt;"",ROUND($B31,0),PortfolioVerzug)))</f>
        <v/>
      </c>
      <c r="E31" s="12" t="n"/>
    </row>
    <row r="32">
      <c r="A32" s="12" t="n"/>
      <c r="B32" s="19">
        <f>IF($A32="","",IFERROR(SUMPRODUCT(--(Zahlungshistorie!$A$5:$A$204=$A32),Zahlungshistorie!$F$5:$F$204,Zahlungshistorie!$E$5:$E$204)/SUMIFS(Zahlungshistorie!$E$5:$E$204,Zahlungshistorie!$A$5:$A$204,$A32,Zahlungshistorie!$F$5:$F$204,"&gt;=0"),""))</f>
        <v/>
      </c>
      <c r="C32" s="17" t="n"/>
      <c r="D32" s="20">
        <f>IF($A32="","",IF($C32&lt;&gt;"",$C32,IF($B32&lt;&gt;"",ROUND($B32,0),PortfolioVerzug)))</f>
        <v/>
      </c>
      <c r="E32" s="12" t="n"/>
    </row>
    <row r="33">
      <c r="A33" s="12" t="n"/>
      <c r="B33" s="19">
        <f>IF($A33="","",IFERROR(SUMPRODUCT(--(Zahlungshistorie!$A$5:$A$204=$A33),Zahlungshistorie!$F$5:$F$204,Zahlungshistorie!$E$5:$E$204)/SUMIFS(Zahlungshistorie!$E$5:$E$204,Zahlungshistorie!$A$5:$A$204,$A33,Zahlungshistorie!$F$5:$F$204,"&gt;=0"),""))</f>
        <v/>
      </c>
      <c r="C33" s="17" t="n"/>
      <c r="D33" s="20">
        <f>IF($A33="","",IF($C33&lt;&gt;"",$C33,IF($B33&lt;&gt;"",ROUND($B33,0),PortfolioVerzug)))</f>
        <v/>
      </c>
      <c r="E33" s="12" t="n"/>
    </row>
    <row r="34">
      <c r="A34" s="12" t="n"/>
      <c r="B34" s="19">
        <f>IF($A34="","",IFERROR(SUMPRODUCT(--(Zahlungshistorie!$A$5:$A$204=$A34),Zahlungshistorie!$F$5:$F$204,Zahlungshistorie!$E$5:$E$204)/SUMIFS(Zahlungshistorie!$E$5:$E$204,Zahlungshistorie!$A$5:$A$204,$A34,Zahlungshistorie!$F$5:$F$204,"&gt;=0"),""))</f>
        <v/>
      </c>
      <c r="C34" s="17" t="n"/>
      <c r="D34" s="20">
        <f>IF($A34="","",IF($C34&lt;&gt;"",$C34,IF($B34&lt;&gt;"",ROUND($B34,0),PortfolioVerzug)))</f>
        <v/>
      </c>
      <c r="E34" s="12" t="n"/>
    </row>
    <row r="35">
      <c r="A35" s="12" t="n"/>
      <c r="B35" s="19">
        <f>IF($A35="","",IFERROR(SUMPRODUCT(--(Zahlungshistorie!$A$5:$A$204=$A35),Zahlungshistorie!$F$5:$F$204,Zahlungshistorie!$E$5:$E$204)/SUMIFS(Zahlungshistorie!$E$5:$E$204,Zahlungshistorie!$A$5:$A$204,$A35,Zahlungshistorie!$F$5:$F$204,"&gt;=0"),""))</f>
        <v/>
      </c>
      <c r="C35" s="17" t="n"/>
      <c r="D35" s="20">
        <f>IF($A35="","",IF($C35&lt;&gt;"",$C35,IF($B35&lt;&gt;"",ROUND($B35,0),PortfolioVerzug)))</f>
        <v/>
      </c>
      <c r="E35" s="12" t="n"/>
    </row>
    <row r="36">
      <c r="A36" s="12" t="n"/>
      <c r="B36" s="19">
        <f>IF($A36="","",IFERROR(SUMPRODUCT(--(Zahlungshistorie!$A$5:$A$204=$A36),Zahlungshistorie!$F$5:$F$204,Zahlungshistorie!$E$5:$E$204)/SUMIFS(Zahlungshistorie!$E$5:$E$204,Zahlungshistorie!$A$5:$A$204,$A36,Zahlungshistorie!$F$5:$F$204,"&gt;=0"),""))</f>
        <v/>
      </c>
      <c r="C36" s="17" t="n"/>
      <c r="D36" s="20">
        <f>IF($A36="","",IF($C36&lt;&gt;"",$C36,IF($B36&lt;&gt;"",ROUND($B36,0),PortfolioVerzug)))</f>
        <v/>
      </c>
      <c r="E36" s="12" t="n"/>
    </row>
    <row r="37">
      <c r="A37" s="12" t="n"/>
      <c r="B37" s="19">
        <f>IF($A37="","",IFERROR(SUMPRODUCT(--(Zahlungshistorie!$A$5:$A$204=$A37),Zahlungshistorie!$F$5:$F$204,Zahlungshistorie!$E$5:$E$204)/SUMIFS(Zahlungshistorie!$E$5:$E$204,Zahlungshistorie!$A$5:$A$204,$A37,Zahlungshistorie!$F$5:$F$204,"&gt;=0"),""))</f>
        <v/>
      </c>
      <c r="C37" s="17" t="n"/>
      <c r="D37" s="20">
        <f>IF($A37="","",IF($C37&lt;&gt;"",$C37,IF($B37&lt;&gt;"",ROUND($B37,0),PortfolioVerzug)))</f>
        <v/>
      </c>
      <c r="E37" s="12" t="n"/>
    </row>
    <row r="38">
      <c r="A38" s="12" t="n"/>
      <c r="B38" s="19">
        <f>IF($A38="","",IFERROR(SUMPRODUCT(--(Zahlungshistorie!$A$5:$A$204=$A38),Zahlungshistorie!$F$5:$F$204,Zahlungshistorie!$E$5:$E$204)/SUMIFS(Zahlungshistorie!$E$5:$E$204,Zahlungshistorie!$A$5:$A$204,$A38,Zahlungshistorie!$F$5:$F$204,"&gt;=0"),""))</f>
        <v/>
      </c>
      <c r="C38" s="17" t="n"/>
      <c r="D38" s="20">
        <f>IF($A38="","",IF($C38&lt;&gt;"",$C38,IF($B38&lt;&gt;"",ROUND($B38,0),PortfolioVerzug)))</f>
        <v/>
      </c>
      <c r="E38" s="12" t="n"/>
    </row>
    <row r="39">
      <c r="A39" s="12" t="n"/>
      <c r="B39" s="19">
        <f>IF($A39="","",IFERROR(SUMPRODUCT(--(Zahlungshistorie!$A$5:$A$204=$A39),Zahlungshistorie!$F$5:$F$204,Zahlungshistorie!$E$5:$E$204)/SUMIFS(Zahlungshistorie!$E$5:$E$204,Zahlungshistorie!$A$5:$A$204,$A39,Zahlungshistorie!$F$5:$F$204,"&gt;=0"),""))</f>
        <v/>
      </c>
      <c r="C39" s="17" t="n"/>
      <c r="D39" s="20">
        <f>IF($A39="","",IF($C39&lt;&gt;"",$C39,IF($B39&lt;&gt;"",ROUND($B39,0),PortfolioVerzug)))</f>
        <v/>
      </c>
      <c r="E39" s="12" t="n"/>
    </row>
    <row r="40">
      <c r="A40" s="12" t="n"/>
      <c r="B40" s="19">
        <f>IF($A40="","",IFERROR(SUMPRODUCT(--(Zahlungshistorie!$A$5:$A$204=$A40),Zahlungshistorie!$F$5:$F$204,Zahlungshistorie!$E$5:$E$204)/SUMIFS(Zahlungshistorie!$E$5:$E$204,Zahlungshistorie!$A$5:$A$204,$A40,Zahlungshistorie!$F$5:$F$204,"&gt;=0"),""))</f>
        <v/>
      </c>
      <c r="C40" s="17" t="n"/>
      <c r="D40" s="20">
        <f>IF($A40="","",IF($C40&lt;&gt;"",$C40,IF($B40&lt;&gt;"",ROUND($B40,0),PortfolioVerzug)))</f>
        <v/>
      </c>
      <c r="E40" s="12" t="n"/>
    </row>
    <row r="41">
      <c r="A41" s="12" t="n"/>
      <c r="B41" s="19">
        <f>IF($A41="","",IFERROR(SUMPRODUCT(--(Zahlungshistorie!$A$5:$A$204=$A41),Zahlungshistorie!$F$5:$F$204,Zahlungshistorie!$E$5:$E$204)/SUMIFS(Zahlungshistorie!$E$5:$E$204,Zahlungshistorie!$A$5:$A$204,$A41,Zahlungshistorie!$F$5:$F$204,"&gt;=0"),""))</f>
        <v/>
      </c>
      <c r="C41" s="17" t="n"/>
      <c r="D41" s="20">
        <f>IF($A41="","",IF($C41&lt;&gt;"",$C41,IF($B41&lt;&gt;"",ROUND($B41,0),PortfolioVerzug)))</f>
        <v/>
      </c>
      <c r="E41" s="12" t="n"/>
    </row>
    <row r="42">
      <c r="A42" s="12" t="n"/>
      <c r="B42" s="19">
        <f>IF($A42="","",IFERROR(SUMPRODUCT(--(Zahlungshistorie!$A$5:$A$204=$A42),Zahlungshistorie!$F$5:$F$204,Zahlungshistorie!$E$5:$E$204)/SUMIFS(Zahlungshistorie!$E$5:$E$204,Zahlungshistorie!$A$5:$A$204,$A42,Zahlungshistorie!$F$5:$F$204,"&gt;=0"),""))</f>
        <v/>
      </c>
      <c r="C42" s="17" t="n"/>
      <c r="D42" s="20">
        <f>IF($A42="","",IF($C42&lt;&gt;"",$C42,IF($B42&lt;&gt;"",ROUND($B42,0),PortfolioVerzug)))</f>
        <v/>
      </c>
      <c r="E42" s="12" t="n"/>
    </row>
    <row r="43">
      <c r="A43" s="12" t="n"/>
      <c r="B43" s="19">
        <f>IF($A43="","",IFERROR(SUMPRODUCT(--(Zahlungshistorie!$A$5:$A$204=$A43),Zahlungshistorie!$F$5:$F$204,Zahlungshistorie!$E$5:$E$204)/SUMIFS(Zahlungshistorie!$E$5:$E$204,Zahlungshistorie!$A$5:$A$204,$A43,Zahlungshistorie!$F$5:$F$204,"&gt;=0"),""))</f>
        <v/>
      </c>
      <c r="C43" s="17" t="n"/>
      <c r="D43" s="20">
        <f>IF($A43="","",IF($C43&lt;&gt;"",$C43,IF($B43&lt;&gt;"",ROUND($B43,0),PortfolioVerzug)))</f>
        <v/>
      </c>
      <c r="E43" s="12" t="n"/>
    </row>
    <row r="44">
      <c r="A44" s="12" t="n"/>
      <c r="B44" s="19">
        <f>IF($A44="","",IFERROR(SUMPRODUCT(--(Zahlungshistorie!$A$5:$A$204=$A44),Zahlungshistorie!$F$5:$F$204,Zahlungshistorie!$E$5:$E$204)/SUMIFS(Zahlungshistorie!$E$5:$E$204,Zahlungshistorie!$A$5:$A$204,$A44,Zahlungshistorie!$F$5:$F$204,"&gt;=0"),""))</f>
        <v/>
      </c>
      <c r="C44" s="17" t="n"/>
      <c r="D44" s="20">
        <f>IF($A44="","",IF($C44&lt;&gt;"",$C44,IF($B44&lt;&gt;"",ROUND($B44,0),PortfolioVerzug)))</f>
        <v/>
      </c>
      <c r="E44" s="12" t="n"/>
    </row>
    <row r="45">
      <c r="A45" s="12" t="n"/>
      <c r="B45" s="19">
        <f>IF($A45="","",IFERROR(SUMPRODUCT(--(Zahlungshistorie!$A$5:$A$204=$A45),Zahlungshistorie!$F$5:$F$204,Zahlungshistorie!$E$5:$E$204)/SUMIFS(Zahlungshistorie!$E$5:$E$204,Zahlungshistorie!$A$5:$A$204,$A45,Zahlungshistorie!$F$5:$F$204,"&gt;=0"),""))</f>
        <v/>
      </c>
      <c r="C45" s="17" t="n"/>
      <c r="D45" s="20">
        <f>IF($A45="","",IF($C45&lt;&gt;"",$C45,IF($B45&lt;&gt;"",ROUND($B45,0),PortfolioVerzug)))</f>
        <v/>
      </c>
      <c r="E45" s="12" t="n"/>
    </row>
    <row r="46">
      <c r="A46" s="12" t="n"/>
      <c r="B46" s="19">
        <f>IF($A46="","",IFERROR(SUMPRODUCT(--(Zahlungshistorie!$A$5:$A$204=$A46),Zahlungshistorie!$F$5:$F$204,Zahlungshistorie!$E$5:$E$204)/SUMIFS(Zahlungshistorie!$E$5:$E$204,Zahlungshistorie!$A$5:$A$204,$A46,Zahlungshistorie!$F$5:$F$204,"&gt;=0"),""))</f>
        <v/>
      </c>
      <c r="C46" s="17" t="n"/>
      <c r="D46" s="20">
        <f>IF($A46="","",IF($C46&lt;&gt;"",$C46,IF($B46&lt;&gt;"",ROUND($B46,0),PortfolioVerzug)))</f>
        <v/>
      </c>
      <c r="E46" s="12" t="n"/>
    </row>
    <row r="47">
      <c r="A47" s="12" t="n"/>
      <c r="B47" s="19">
        <f>IF($A47="","",IFERROR(SUMPRODUCT(--(Zahlungshistorie!$A$5:$A$204=$A47),Zahlungshistorie!$F$5:$F$204,Zahlungshistorie!$E$5:$E$204)/SUMIFS(Zahlungshistorie!$E$5:$E$204,Zahlungshistorie!$A$5:$A$204,$A47,Zahlungshistorie!$F$5:$F$204,"&gt;=0"),""))</f>
        <v/>
      </c>
      <c r="C47" s="17" t="n"/>
      <c r="D47" s="20">
        <f>IF($A47="","",IF($C47&lt;&gt;"",$C47,IF($B47&lt;&gt;"",ROUND($B47,0),PortfolioVerzug)))</f>
        <v/>
      </c>
      <c r="E47" s="12" t="n"/>
    </row>
    <row r="48">
      <c r="A48" s="12" t="n"/>
      <c r="B48" s="19">
        <f>IF($A48="","",IFERROR(SUMPRODUCT(--(Zahlungshistorie!$A$5:$A$204=$A48),Zahlungshistorie!$F$5:$F$204,Zahlungshistorie!$E$5:$E$204)/SUMIFS(Zahlungshistorie!$E$5:$E$204,Zahlungshistorie!$A$5:$A$204,$A48,Zahlungshistorie!$F$5:$F$204,"&gt;=0"),""))</f>
        <v/>
      </c>
      <c r="C48" s="17" t="n"/>
      <c r="D48" s="20">
        <f>IF($A48="","",IF($C48&lt;&gt;"",$C48,IF($B48&lt;&gt;"",ROUND($B48,0),PortfolioVerzug)))</f>
        <v/>
      </c>
      <c r="E48" s="12" t="n"/>
    </row>
    <row r="49">
      <c r="A49" s="12" t="n"/>
      <c r="B49" s="19">
        <f>IF($A49="","",IFERROR(SUMPRODUCT(--(Zahlungshistorie!$A$5:$A$204=$A49),Zahlungshistorie!$F$5:$F$204,Zahlungshistorie!$E$5:$E$204)/SUMIFS(Zahlungshistorie!$E$5:$E$204,Zahlungshistorie!$A$5:$A$204,$A49,Zahlungshistorie!$F$5:$F$204,"&gt;=0"),""))</f>
        <v/>
      </c>
      <c r="C49" s="17" t="n"/>
      <c r="D49" s="20">
        <f>IF($A49="","",IF($C49&lt;&gt;"",$C49,IF($B49&lt;&gt;"",ROUND($B49,0),PortfolioVerzug)))</f>
        <v/>
      </c>
      <c r="E49" s="12" t="n"/>
    </row>
    <row r="50">
      <c r="A50" s="12" t="n"/>
      <c r="B50" s="19">
        <f>IF($A50="","",IFERROR(SUMPRODUCT(--(Zahlungshistorie!$A$5:$A$204=$A50),Zahlungshistorie!$F$5:$F$204,Zahlungshistorie!$E$5:$E$204)/SUMIFS(Zahlungshistorie!$E$5:$E$204,Zahlungshistorie!$A$5:$A$204,$A50,Zahlungshistorie!$F$5:$F$204,"&gt;=0"),""))</f>
        <v/>
      </c>
      <c r="C50" s="17" t="n"/>
      <c r="D50" s="20">
        <f>IF($A50="","",IF($C50&lt;&gt;"",$C50,IF($B50&lt;&gt;"",ROUND($B50,0),PortfolioVerzug)))</f>
        <v/>
      </c>
      <c r="E50" s="12" t="n"/>
    </row>
    <row r="51">
      <c r="A51" s="12" t="n"/>
      <c r="B51" s="19">
        <f>IF($A51="","",IFERROR(SUMPRODUCT(--(Zahlungshistorie!$A$5:$A$204=$A51),Zahlungshistorie!$F$5:$F$204,Zahlungshistorie!$E$5:$E$204)/SUMIFS(Zahlungshistorie!$E$5:$E$204,Zahlungshistorie!$A$5:$A$204,$A51,Zahlungshistorie!$F$5:$F$204,"&gt;=0"),""))</f>
        <v/>
      </c>
      <c r="C51" s="17" t="n"/>
      <c r="D51" s="20">
        <f>IF($A51="","",IF($C51&lt;&gt;"",$C51,IF($B51&lt;&gt;"",ROUND($B51,0),PortfolioVerzug)))</f>
        <v/>
      </c>
      <c r="E51" s="12" t="n"/>
    </row>
    <row r="52">
      <c r="A52" s="12" t="n"/>
      <c r="B52" s="19">
        <f>IF($A52="","",IFERROR(SUMPRODUCT(--(Zahlungshistorie!$A$5:$A$204=$A52),Zahlungshistorie!$F$5:$F$204,Zahlungshistorie!$E$5:$E$204)/SUMIFS(Zahlungshistorie!$E$5:$E$204,Zahlungshistorie!$A$5:$A$204,$A52,Zahlungshistorie!$F$5:$F$204,"&gt;=0"),""))</f>
        <v/>
      </c>
      <c r="C52" s="17" t="n"/>
      <c r="D52" s="20">
        <f>IF($A52="","",IF($C52&lt;&gt;"",$C52,IF($B52&lt;&gt;"",ROUND($B52,0),PortfolioVerzug)))</f>
        <v/>
      </c>
      <c r="E52" s="12" t="n"/>
    </row>
    <row r="53">
      <c r="A53" s="12" t="n"/>
      <c r="B53" s="19">
        <f>IF($A53="","",IFERROR(SUMPRODUCT(--(Zahlungshistorie!$A$5:$A$204=$A53),Zahlungshistorie!$F$5:$F$204,Zahlungshistorie!$E$5:$E$204)/SUMIFS(Zahlungshistorie!$E$5:$E$204,Zahlungshistorie!$A$5:$A$204,$A53,Zahlungshistorie!$F$5:$F$204,"&gt;=0"),""))</f>
        <v/>
      </c>
      <c r="C53" s="17" t="n"/>
      <c r="D53" s="20">
        <f>IF($A53="","",IF($C53&lt;&gt;"",$C53,IF($B53&lt;&gt;"",ROUND($B53,0),PortfolioVerzug)))</f>
        <v/>
      </c>
      <c r="E53" s="12" t="n"/>
    </row>
    <row r="54">
      <c r="A54" s="12" t="n"/>
      <c r="B54" s="19">
        <f>IF($A54="","",IFERROR(SUMPRODUCT(--(Zahlungshistorie!$A$5:$A$204=$A54),Zahlungshistorie!$F$5:$F$204,Zahlungshistorie!$E$5:$E$204)/SUMIFS(Zahlungshistorie!$E$5:$E$204,Zahlungshistorie!$A$5:$A$204,$A54,Zahlungshistorie!$F$5:$F$204,"&gt;=0"),""))</f>
        <v/>
      </c>
      <c r="C54" s="17" t="n"/>
      <c r="D54" s="20">
        <f>IF($A54="","",IF($C54&lt;&gt;"",$C54,IF($B54&lt;&gt;"",ROUND($B54,0),PortfolioVerzug)))</f>
        <v/>
      </c>
      <c r="E54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C5:C54" showDropDown="0" showInputMessage="0" showErrorMessage="1" allowBlank="1" error="Ganzzahl von 0 bis 365 eintragen." type="whole" operator="between">
      <formula1>0</formula1>
      <formula2>365</formula2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3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13" customWidth="1" min="4" max="4"/>
    <col width="12" customWidth="1" min="5" max="5"/>
    <col width="11" customWidth="1" min="6" max="6"/>
    <col width="10" customWidth="1" min="7" max="7"/>
    <col width="13" customWidth="1" min="8" max="8"/>
    <col width="9" customWidth="1" min="9" max="9"/>
    <col width="12" customWidth="1" min="10" max="10"/>
    <col width="13" customWidth="1" min="11" max="11"/>
    <col width="12" customWidth="1" min="12" max="12"/>
    <col width="9" customWidth="1" min="13" max="13"/>
    <col width="11" customWidth="1" min="14" max="14"/>
    <col width="13" customWidth="1" min="15" max="15"/>
    <col width="34" customWidth="1" min="16" max="16"/>
  </cols>
  <sheetData>
    <row r="1">
      <c r="A1" s="1" t="inlineStr">
        <is>
          <t>Debitoren: offene Posten und geplante Rechnungen</t>
        </is>
      </c>
    </row>
    <row r="2">
      <c r="A2" s="4" t="inlineStr">
        <is>
          <t>Offene Posten aus der Debitorenbuchhaltung exportieren und hier einfügen. Geplante Rechnungen mit Typ Plan erfassen. Strittige Posten mit J markieren: sie zählen nicht.</t>
        </is>
      </c>
    </row>
    <row r="3">
      <c r="A3" s="10" t="inlineStr">
        <is>
          <t>BEISPIEL: Werte in grauen Feldern sind fiktive Beispielwerte. Vor Gebrauch überschreiben oder löschen.</t>
        </is>
      </c>
    </row>
    <row r="4" ht="30" customHeight="1">
      <c r="A4" s="6" t="inlineStr">
        <is>
          <t>Kunde</t>
        </is>
      </c>
      <c r="B4" s="6" t="inlineStr">
        <is>
          <t>Beleg-Nr.</t>
        </is>
      </c>
      <c r="C4" s="6" t="inlineStr">
        <is>
          <t>Typ</t>
        </is>
      </c>
      <c r="D4" s="6" t="inlineStr">
        <is>
          <t>Rechnungsdatum</t>
        </is>
      </c>
      <c r="E4" s="6" t="inlineStr">
        <is>
          <t>Betrag CHF</t>
        </is>
      </c>
      <c r="F4" s="6" t="inlineStr">
        <is>
          <t>Zahlungsziel Tage</t>
        </is>
      </c>
      <c r="G4" s="6" t="inlineStr">
        <is>
          <t>Ø Verzug Tage</t>
        </is>
      </c>
      <c r="H4" s="6" t="inlineStr">
        <is>
          <t>Zahldatum manuell</t>
        </is>
      </c>
      <c r="I4" s="6" t="inlineStr">
        <is>
          <t>Strittig (J/N)</t>
        </is>
      </c>
      <c r="J4" s="6" t="inlineStr">
        <is>
          <t>Bezahlt am</t>
        </is>
      </c>
      <c r="K4" s="6" t="inlineStr">
        <is>
          <t>Erwartetes Zahldatum</t>
        </is>
      </c>
      <c r="L4" s="6" t="inlineStr">
        <is>
          <t>Betrag wirksam</t>
        </is>
      </c>
      <c r="M4" s="6" t="inlineStr">
        <is>
          <t>Woche Basis</t>
        </is>
      </c>
      <c r="N4" s="6" t="inlineStr">
        <is>
          <t>Woche Szenario Verzug</t>
        </is>
      </c>
      <c r="O4" s="6" t="inlineStr">
        <is>
          <t>Betrag Szenario Ausfall</t>
        </is>
      </c>
      <c r="P4" s="6" t="inlineStr">
        <is>
          <t>Hinweis</t>
        </is>
      </c>
    </row>
    <row r="5">
      <c r="A5" s="12" t="inlineStr">
        <is>
          <t>Kunde Alpha AG</t>
        </is>
      </c>
      <c r="B5" s="12" t="inlineStr">
        <is>
          <t>R-26-0911</t>
        </is>
      </c>
      <c r="C5" s="12" t="inlineStr">
        <is>
          <t>OP</t>
        </is>
      </c>
      <c r="D5" s="14" t="n">
        <v>46276</v>
      </c>
      <c r="E5" s="16" t="n">
        <v>185000</v>
      </c>
      <c r="F5" s="17" t="n">
        <v>30</v>
      </c>
      <c r="G5" s="21">
        <f>IF($A5="","",IFERROR(VLOOKUP($A5,Kunden!$A$5:$D$54,4,FALSE),PortfolioVerzug))</f>
        <v/>
      </c>
      <c r="H5" s="14" t="n"/>
      <c r="I5" s="12" t="inlineStr">
        <is>
          <t>N</t>
        </is>
      </c>
      <c r="J5" s="14" t="n"/>
      <c r="K5" s="22">
        <f>IF($H5&lt;&gt;"",$H5,IF(OR($D5="",$F5=""),"",$D5+$F5+IF($G5="",PortfolioVerzug,$G5)))</f>
        <v/>
      </c>
      <c r="L5" s="23">
        <f>IF($E5="","",IF(OR($I5="J",$J5&lt;&gt;""),0,$E5))</f>
        <v/>
      </c>
      <c r="M5" s="21">
        <f>IF($K5="","",IF(AND($K5&gt;=Planstart,$K5&lt;=Planstart+90),INT(($K5-Planstart)/7)+1,""))</f>
        <v/>
      </c>
      <c r="N5" s="21">
        <f>IF($K5="","",IF(AND($K5+SzVerzug&gt;=Planstart,$K5+SzVerzug&lt;=Planstart+90),INT(($K5+SzVerzug-Planstart)/7)+1,""))</f>
        <v/>
      </c>
      <c r="O5" s="23">
        <f>IF($L5="","",IF($A5=SzAusfall,0,$L5))</f>
        <v/>
      </c>
      <c r="P5" s="13">
        <f>IF($L5="","",IF(AND($L5&gt;0,$K5&lt;&gt;"",$K5&lt;Planstart),"Überfällig: Zahldatum manuell setzen",""))</f>
        <v/>
      </c>
    </row>
    <row r="6">
      <c r="A6" s="12" t="inlineStr">
        <is>
          <t>Kunde Beta GmbH</t>
        </is>
      </c>
      <c r="B6" s="12" t="inlineStr">
        <is>
          <t>R-26-0918</t>
        </is>
      </c>
      <c r="C6" s="12" t="inlineStr">
        <is>
          <t>OP</t>
        </is>
      </c>
      <c r="D6" s="14" t="n">
        <v>46283</v>
      </c>
      <c r="E6" s="16" t="n">
        <v>185000</v>
      </c>
      <c r="F6" s="17" t="n">
        <v>30</v>
      </c>
      <c r="G6" s="21">
        <f>IF($A6="","",IFERROR(VLOOKUP($A6,Kunden!$A$5:$D$54,4,FALSE),PortfolioVerzug))</f>
        <v/>
      </c>
      <c r="H6" s="14" t="n"/>
      <c r="I6" s="12" t="inlineStr">
        <is>
          <t>N</t>
        </is>
      </c>
      <c r="J6" s="14" t="n"/>
      <c r="K6" s="22">
        <f>IF($H6&lt;&gt;"",$H6,IF(OR($D6="",$F6=""),"",$D6+$F6+IF($G6="",PortfolioVerzug,$G6)))</f>
        <v/>
      </c>
      <c r="L6" s="23">
        <f>IF($E6="","",IF(OR($I6="J",$J6&lt;&gt;""),0,$E6))</f>
        <v/>
      </c>
      <c r="M6" s="21">
        <f>IF($K6="","",IF(AND($K6&gt;=Planstart,$K6&lt;=Planstart+90),INT(($K6-Planstart)/7)+1,""))</f>
        <v/>
      </c>
      <c r="N6" s="21">
        <f>IF($K6="","",IF(AND($K6+SzVerzug&gt;=Planstart,$K6+SzVerzug&lt;=Planstart+90),INT(($K6+SzVerzug-Planstart)/7)+1,""))</f>
        <v/>
      </c>
      <c r="O6" s="23">
        <f>IF($L6="","",IF($A6=SzAusfall,0,$L6))</f>
        <v/>
      </c>
      <c r="P6" s="13">
        <f>IF($L6="","",IF(AND($L6&gt;0,$K6&lt;&gt;"",$K6&lt;Planstart),"Überfällig: Zahldatum manuell setzen",""))</f>
        <v/>
      </c>
    </row>
    <row r="7">
      <c r="A7" s="12" t="inlineStr">
        <is>
          <t>Kunde Gamma AG</t>
        </is>
      </c>
      <c r="B7" s="12" t="inlineStr">
        <is>
          <t>R-26-0925</t>
        </is>
      </c>
      <c r="C7" s="12" t="inlineStr">
        <is>
          <t>OP</t>
        </is>
      </c>
      <c r="D7" s="14" t="n">
        <v>46290</v>
      </c>
      <c r="E7" s="16" t="n">
        <v>185000</v>
      </c>
      <c r="F7" s="17" t="n">
        <v>20</v>
      </c>
      <c r="G7" s="21">
        <f>IF($A7="","",IFERROR(VLOOKUP($A7,Kunden!$A$5:$D$54,4,FALSE),PortfolioVerzug))</f>
        <v/>
      </c>
      <c r="H7" s="14" t="n"/>
      <c r="I7" s="12" t="inlineStr">
        <is>
          <t>N</t>
        </is>
      </c>
      <c r="J7" s="14" t="n"/>
      <c r="K7" s="22">
        <f>IF($H7&lt;&gt;"",$H7,IF(OR($D7="",$F7=""),"",$D7+$F7+IF($G7="",PortfolioVerzug,$G7)))</f>
        <v/>
      </c>
      <c r="L7" s="23">
        <f>IF($E7="","",IF(OR($I7="J",$J7&lt;&gt;""),0,$E7))</f>
        <v/>
      </c>
      <c r="M7" s="21">
        <f>IF($K7="","",IF(AND($K7&gt;=Planstart,$K7&lt;=Planstart+90),INT(($K7-Planstart)/7)+1,""))</f>
        <v/>
      </c>
      <c r="N7" s="21">
        <f>IF($K7="","",IF(AND($K7+SzVerzug&gt;=Planstart,$K7+SzVerzug&lt;=Planstart+90),INT(($K7+SzVerzug-Planstart)/7)+1,""))</f>
        <v/>
      </c>
      <c r="O7" s="23">
        <f>IF($L7="","",IF($A7=SzAusfall,0,$L7))</f>
        <v/>
      </c>
      <c r="P7" s="13">
        <f>IF($L7="","",IF(AND($L7&gt;0,$K7&lt;&gt;"",$K7&lt;Planstart),"Überfällig: Zahldatum manuell setzen",""))</f>
        <v/>
      </c>
    </row>
    <row r="8">
      <c r="A8" s="12" t="inlineStr">
        <is>
          <t>Kunde Alpha AG</t>
        </is>
      </c>
      <c r="B8" s="12" t="inlineStr">
        <is>
          <t>R-26-1002</t>
        </is>
      </c>
      <c r="C8" s="12" t="inlineStr">
        <is>
          <t>OP</t>
        </is>
      </c>
      <c r="D8" s="14" t="n">
        <v>46297</v>
      </c>
      <c r="E8" s="16" t="n">
        <v>185000</v>
      </c>
      <c r="F8" s="17" t="n">
        <v>30</v>
      </c>
      <c r="G8" s="21">
        <f>IF($A8="","",IFERROR(VLOOKUP($A8,Kunden!$A$5:$D$54,4,FALSE),PortfolioVerzug))</f>
        <v/>
      </c>
      <c r="H8" s="14" t="n"/>
      <c r="I8" s="12" t="inlineStr">
        <is>
          <t>N</t>
        </is>
      </c>
      <c r="J8" s="14" t="n"/>
      <c r="K8" s="22">
        <f>IF($H8&lt;&gt;"",$H8,IF(OR($D8="",$F8=""),"",$D8+$F8+IF($G8="",PortfolioVerzug,$G8)))</f>
        <v/>
      </c>
      <c r="L8" s="23">
        <f>IF($E8="","",IF(OR($I8="J",$J8&lt;&gt;""),0,$E8))</f>
        <v/>
      </c>
      <c r="M8" s="21">
        <f>IF($K8="","",IF(AND($K8&gt;=Planstart,$K8&lt;=Planstart+90),INT(($K8-Planstart)/7)+1,""))</f>
        <v/>
      </c>
      <c r="N8" s="21">
        <f>IF($K8="","",IF(AND($K8+SzVerzug&gt;=Planstart,$K8+SzVerzug&lt;=Planstart+90),INT(($K8+SzVerzug-Planstart)/7)+1,""))</f>
        <v/>
      </c>
      <c r="O8" s="23">
        <f>IF($L8="","",IF($A8=SzAusfall,0,$L8))</f>
        <v/>
      </c>
      <c r="P8" s="13">
        <f>IF($L8="","",IF(AND($L8&gt;0,$K8&lt;&gt;"",$K8&lt;Planstart),"Überfällig: Zahldatum manuell setzen",""))</f>
        <v/>
      </c>
    </row>
    <row r="9">
      <c r="A9" s="12" t="inlineStr">
        <is>
          <t>Kunde Delta AG</t>
        </is>
      </c>
      <c r="B9" s="12" t="inlineStr">
        <is>
          <t>R-26-1009</t>
        </is>
      </c>
      <c r="C9" s="12" t="inlineStr">
        <is>
          <t>OP</t>
        </is>
      </c>
      <c r="D9" s="14" t="n">
        <v>46304</v>
      </c>
      <c r="E9" s="16" t="n">
        <v>185000</v>
      </c>
      <c r="F9" s="17" t="n">
        <v>10</v>
      </c>
      <c r="G9" s="21">
        <f>IF($A9="","",IFERROR(VLOOKUP($A9,Kunden!$A$5:$D$54,4,FALSE),PortfolioVerzug))</f>
        <v/>
      </c>
      <c r="H9" s="14" t="n"/>
      <c r="I9" s="12" t="inlineStr">
        <is>
          <t>N</t>
        </is>
      </c>
      <c r="J9" s="14" t="n"/>
      <c r="K9" s="22">
        <f>IF($H9&lt;&gt;"",$H9,IF(OR($D9="",$F9=""),"",$D9+$F9+IF($G9="",PortfolioVerzug,$G9)))</f>
        <v/>
      </c>
      <c r="L9" s="23">
        <f>IF($E9="","",IF(OR($I9="J",$J9&lt;&gt;""),0,$E9))</f>
        <v/>
      </c>
      <c r="M9" s="21">
        <f>IF($K9="","",IF(AND($K9&gt;=Planstart,$K9&lt;=Planstart+90),INT(($K9-Planstart)/7)+1,""))</f>
        <v/>
      </c>
      <c r="N9" s="21">
        <f>IF($K9="","",IF(AND($K9+SzVerzug&gt;=Planstart,$K9+SzVerzug&lt;=Planstart+90),INT(($K9+SzVerzug-Planstart)/7)+1,""))</f>
        <v/>
      </c>
      <c r="O9" s="23">
        <f>IF($L9="","",IF($A9=SzAusfall,0,$L9))</f>
        <v/>
      </c>
      <c r="P9" s="13">
        <f>IF($L9="","",IF(AND($L9&gt;0,$K9&lt;&gt;"",$K9&lt;Planstart),"Überfällig: Zahldatum manuell setzen",""))</f>
        <v/>
      </c>
    </row>
    <row r="10">
      <c r="A10" s="12" t="inlineStr">
        <is>
          <t>Kunde Beta GmbH</t>
        </is>
      </c>
      <c r="B10" s="12" t="inlineStr">
        <is>
          <t>R-26-1016</t>
        </is>
      </c>
      <c r="C10" s="12" t="inlineStr">
        <is>
          <t>OP</t>
        </is>
      </c>
      <c r="D10" s="14" t="n">
        <v>46311</v>
      </c>
      <c r="E10" s="16" t="n">
        <v>185000</v>
      </c>
      <c r="F10" s="17" t="n">
        <v>30</v>
      </c>
      <c r="G10" s="21">
        <f>IF($A10="","",IFERROR(VLOOKUP($A10,Kunden!$A$5:$D$54,4,FALSE),PortfolioVerzug))</f>
        <v/>
      </c>
      <c r="H10" s="14" t="n"/>
      <c r="I10" s="12" t="inlineStr">
        <is>
          <t>N</t>
        </is>
      </c>
      <c r="J10" s="14" t="n"/>
      <c r="K10" s="22">
        <f>IF($H10&lt;&gt;"",$H10,IF(OR($D10="",$F10=""),"",$D10+$F10+IF($G10="",PortfolioVerzug,$G10)))</f>
        <v/>
      </c>
      <c r="L10" s="23">
        <f>IF($E10="","",IF(OR($I10="J",$J10&lt;&gt;""),0,$E10))</f>
        <v/>
      </c>
      <c r="M10" s="21">
        <f>IF($K10="","",IF(AND($K10&gt;=Planstart,$K10&lt;=Planstart+90),INT(($K10-Planstart)/7)+1,""))</f>
        <v/>
      </c>
      <c r="N10" s="21">
        <f>IF($K10="","",IF(AND($K10+SzVerzug&gt;=Planstart,$K10+SzVerzug&lt;=Planstart+90),INT(($K10+SzVerzug-Planstart)/7)+1,""))</f>
        <v/>
      </c>
      <c r="O10" s="23">
        <f>IF($L10="","",IF($A10=SzAusfall,0,$L10))</f>
        <v/>
      </c>
      <c r="P10" s="13">
        <f>IF($L10="","",IF(AND($L10&gt;0,$K10&lt;&gt;"",$K10&lt;Planstart),"Überfällig: Zahldatum manuell setzen",""))</f>
        <v/>
      </c>
    </row>
    <row r="11">
      <c r="A11" s="12" t="inlineStr">
        <is>
          <t>Kunde Alpha AG</t>
        </is>
      </c>
      <c r="B11" s="12" t="inlineStr">
        <is>
          <t>P-26-1023</t>
        </is>
      </c>
      <c r="C11" s="12" t="inlineStr">
        <is>
          <t>Plan</t>
        </is>
      </c>
      <c r="D11" s="14" t="n">
        <v>46318</v>
      </c>
      <c r="E11" s="16" t="n">
        <v>185000</v>
      </c>
      <c r="F11" s="17" t="n">
        <v>30</v>
      </c>
      <c r="G11" s="21">
        <f>IF($A11="","",IFERROR(VLOOKUP($A11,Kunden!$A$5:$D$54,4,FALSE),PortfolioVerzug))</f>
        <v/>
      </c>
      <c r="H11" s="14" t="n"/>
      <c r="I11" s="12" t="inlineStr">
        <is>
          <t>N</t>
        </is>
      </c>
      <c r="J11" s="14" t="n"/>
      <c r="K11" s="22">
        <f>IF($H11&lt;&gt;"",$H11,IF(OR($D11="",$F11=""),"",$D11+$F11+IF($G11="",PortfolioVerzug,$G11)))</f>
        <v/>
      </c>
      <c r="L11" s="23">
        <f>IF($E11="","",IF(OR($I11="J",$J11&lt;&gt;""),0,$E11))</f>
        <v/>
      </c>
      <c r="M11" s="21">
        <f>IF($K11="","",IF(AND($K11&gt;=Planstart,$K11&lt;=Planstart+90),INT(($K11-Planstart)/7)+1,""))</f>
        <v/>
      </c>
      <c r="N11" s="21">
        <f>IF($K11="","",IF(AND($K11+SzVerzug&gt;=Planstart,$K11+SzVerzug&lt;=Planstart+90),INT(($K11+SzVerzug-Planstart)/7)+1,""))</f>
        <v/>
      </c>
      <c r="O11" s="23">
        <f>IF($L11="","",IF($A11=SzAusfall,0,$L11))</f>
        <v/>
      </c>
      <c r="P11" s="13">
        <f>IF($L11="","",IF(AND($L11&gt;0,$K11&lt;&gt;"",$K11&lt;Planstart),"Überfällig: Zahldatum manuell setzen",""))</f>
        <v/>
      </c>
    </row>
    <row r="12">
      <c r="A12" s="12" t="inlineStr">
        <is>
          <t>Kunde Gamma AG</t>
        </is>
      </c>
      <c r="B12" s="12" t="inlineStr">
        <is>
          <t>P-26-1030</t>
        </is>
      </c>
      <c r="C12" s="12" t="inlineStr">
        <is>
          <t>Plan</t>
        </is>
      </c>
      <c r="D12" s="14" t="n">
        <v>46325</v>
      </c>
      <c r="E12" s="16" t="n">
        <v>185000</v>
      </c>
      <c r="F12" s="17" t="n">
        <v>30</v>
      </c>
      <c r="G12" s="21">
        <f>IF($A12="","",IFERROR(VLOOKUP($A12,Kunden!$A$5:$D$54,4,FALSE),PortfolioVerzug))</f>
        <v/>
      </c>
      <c r="H12" s="14" t="n"/>
      <c r="I12" s="12" t="inlineStr">
        <is>
          <t>N</t>
        </is>
      </c>
      <c r="J12" s="14" t="n"/>
      <c r="K12" s="22">
        <f>IF($H12&lt;&gt;"",$H12,IF(OR($D12="",$F12=""),"",$D12+$F12+IF($G12="",PortfolioVerzug,$G12)))</f>
        <v/>
      </c>
      <c r="L12" s="23">
        <f>IF($E12="","",IF(OR($I12="J",$J12&lt;&gt;""),0,$E12))</f>
        <v/>
      </c>
      <c r="M12" s="21">
        <f>IF($K12="","",IF(AND($K12&gt;=Planstart,$K12&lt;=Planstart+90),INT(($K12-Planstart)/7)+1,""))</f>
        <v/>
      </c>
      <c r="N12" s="21">
        <f>IF($K12="","",IF(AND($K12+SzVerzug&gt;=Planstart,$K12+SzVerzug&lt;=Planstart+90),INT(($K12+SzVerzug-Planstart)/7)+1,""))</f>
        <v/>
      </c>
      <c r="O12" s="23">
        <f>IF($L12="","",IF($A12=SzAusfall,0,$L12))</f>
        <v/>
      </c>
      <c r="P12" s="13">
        <f>IF($L12="","",IF(AND($L12&gt;0,$K12&lt;&gt;"",$K12&lt;Planstart),"Überfällig: Zahldatum manuell setzen",""))</f>
        <v/>
      </c>
    </row>
    <row r="13">
      <c r="A13" s="12" t="inlineStr">
        <is>
          <t>Kunde Alpha AG</t>
        </is>
      </c>
      <c r="B13" s="12" t="inlineStr">
        <is>
          <t>P-26-1106</t>
        </is>
      </c>
      <c r="C13" s="12" t="inlineStr">
        <is>
          <t>Plan</t>
        </is>
      </c>
      <c r="D13" s="14" t="n">
        <v>46332</v>
      </c>
      <c r="E13" s="16" t="n">
        <v>185000</v>
      </c>
      <c r="F13" s="17" t="n">
        <v>30</v>
      </c>
      <c r="G13" s="21">
        <f>IF($A13="","",IFERROR(VLOOKUP($A13,Kunden!$A$5:$D$54,4,FALSE),PortfolioVerzug))</f>
        <v/>
      </c>
      <c r="H13" s="14" t="n"/>
      <c r="I13" s="12" t="inlineStr">
        <is>
          <t>N</t>
        </is>
      </c>
      <c r="J13" s="14" t="n"/>
      <c r="K13" s="22">
        <f>IF($H13&lt;&gt;"",$H13,IF(OR($D13="",$F13=""),"",$D13+$F13+IF($G13="",PortfolioVerzug,$G13)))</f>
        <v/>
      </c>
      <c r="L13" s="23">
        <f>IF($E13="","",IF(OR($I13="J",$J13&lt;&gt;""),0,$E13))</f>
        <v/>
      </c>
      <c r="M13" s="21">
        <f>IF($K13="","",IF(AND($K13&gt;=Planstart,$K13&lt;=Planstart+90),INT(($K13-Planstart)/7)+1,""))</f>
        <v/>
      </c>
      <c r="N13" s="21">
        <f>IF($K13="","",IF(AND($K13+SzVerzug&gt;=Planstart,$K13+SzVerzug&lt;=Planstart+90),INT(($K13+SzVerzug-Planstart)/7)+1,""))</f>
        <v/>
      </c>
      <c r="O13" s="23">
        <f>IF($L13="","",IF($A13=SzAusfall,0,$L13))</f>
        <v/>
      </c>
      <c r="P13" s="13">
        <f>IF($L13="","",IF(AND($L13&gt;0,$K13&lt;&gt;"",$K13&lt;Planstart),"Überfällig: Zahldatum manuell setzen",""))</f>
        <v/>
      </c>
    </row>
    <row r="14">
      <c r="A14" s="12" t="inlineStr">
        <is>
          <t>Kunde Beta GmbH</t>
        </is>
      </c>
      <c r="B14" s="12" t="inlineStr">
        <is>
          <t>P-26-1113</t>
        </is>
      </c>
      <c r="C14" s="12" t="inlineStr">
        <is>
          <t>Plan</t>
        </is>
      </c>
      <c r="D14" s="14" t="n">
        <v>46339</v>
      </c>
      <c r="E14" s="16" t="n">
        <v>185000</v>
      </c>
      <c r="F14" s="17" t="n">
        <v>30</v>
      </c>
      <c r="G14" s="21">
        <f>IF($A14="","",IFERROR(VLOOKUP($A14,Kunden!$A$5:$D$54,4,FALSE),PortfolioVerzug))</f>
        <v/>
      </c>
      <c r="H14" s="14" t="n"/>
      <c r="I14" s="12" t="inlineStr">
        <is>
          <t>N</t>
        </is>
      </c>
      <c r="J14" s="14" t="n"/>
      <c r="K14" s="22">
        <f>IF($H14&lt;&gt;"",$H14,IF(OR($D14="",$F14=""),"",$D14+$F14+IF($G14="",PortfolioVerzug,$G14)))</f>
        <v/>
      </c>
      <c r="L14" s="23">
        <f>IF($E14="","",IF(OR($I14="J",$J14&lt;&gt;""),0,$E14))</f>
        <v/>
      </c>
      <c r="M14" s="21">
        <f>IF($K14="","",IF(AND($K14&gt;=Planstart,$K14&lt;=Planstart+90),INT(($K14-Planstart)/7)+1,""))</f>
        <v/>
      </c>
      <c r="N14" s="21">
        <f>IF($K14="","",IF(AND($K14+SzVerzug&gt;=Planstart,$K14+SzVerzug&lt;=Planstart+90),INT(($K14+SzVerzug-Planstart)/7)+1,""))</f>
        <v/>
      </c>
      <c r="O14" s="23">
        <f>IF($L14="","",IF($A14=SzAusfall,0,$L14))</f>
        <v/>
      </c>
      <c r="P14" s="13">
        <f>IF($L14="","",IF(AND($L14&gt;0,$K14&lt;&gt;"",$K14&lt;Planstart),"Überfällig: Zahldatum manuell setzen",""))</f>
        <v/>
      </c>
    </row>
    <row r="15">
      <c r="A15" s="12" t="inlineStr">
        <is>
          <t>Kunde Delta AG</t>
        </is>
      </c>
      <c r="B15" s="12" t="inlineStr">
        <is>
          <t>P-26-1120</t>
        </is>
      </c>
      <c r="C15" s="12" t="inlineStr">
        <is>
          <t>Plan</t>
        </is>
      </c>
      <c r="D15" s="14" t="n">
        <v>46346</v>
      </c>
      <c r="E15" s="16" t="n">
        <v>185000</v>
      </c>
      <c r="F15" s="17" t="n">
        <v>30</v>
      </c>
      <c r="G15" s="21">
        <f>IF($A15="","",IFERROR(VLOOKUP($A15,Kunden!$A$5:$D$54,4,FALSE),PortfolioVerzug))</f>
        <v/>
      </c>
      <c r="H15" s="14" t="n"/>
      <c r="I15" s="12" t="inlineStr">
        <is>
          <t>N</t>
        </is>
      </c>
      <c r="J15" s="14" t="n"/>
      <c r="K15" s="22">
        <f>IF($H15&lt;&gt;"",$H15,IF(OR($D15="",$F15=""),"",$D15+$F15+IF($G15="",PortfolioVerzug,$G15)))</f>
        <v/>
      </c>
      <c r="L15" s="23">
        <f>IF($E15="","",IF(OR($I15="J",$J15&lt;&gt;""),0,$E15))</f>
        <v/>
      </c>
      <c r="M15" s="21">
        <f>IF($K15="","",IF(AND($K15&gt;=Planstart,$K15&lt;=Planstart+90),INT(($K15-Planstart)/7)+1,""))</f>
        <v/>
      </c>
      <c r="N15" s="21">
        <f>IF($K15="","",IF(AND($K15+SzVerzug&gt;=Planstart,$K15+SzVerzug&lt;=Planstart+90),INT(($K15+SzVerzug-Planstart)/7)+1,""))</f>
        <v/>
      </c>
      <c r="O15" s="23">
        <f>IF($L15="","",IF($A15=SzAusfall,0,$L15))</f>
        <v/>
      </c>
      <c r="P15" s="13">
        <f>IF($L15="","",IF(AND($L15&gt;0,$K15&lt;&gt;"",$K15&lt;Planstart),"Überfällig: Zahldatum manuell setzen",""))</f>
        <v/>
      </c>
    </row>
    <row r="16">
      <c r="A16" s="12" t="inlineStr">
        <is>
          <t>Kunde Alpha AG</t>
        </is>
      </c>
      <c r="B16" s="12" t="inlineStr">
        <is>
          <t>P-26-1127</t>
        </is>
      </c>
      <c r="C16" s="12" t="inlineStr">
        <is>
          <t>Plan</t>
        </is>
      </c>
      <c r="D16" s="14" t="n">
        <v>46353</v>
      </c>
      <c r="E16" s="16" t="n">
        <v>185000</v>
      </c>
      <c r="F16" s="17" t="n">
        <v>30</v>
      </c>
      <c r="G16" s="21">
        <f>IF($A16="","",IFERROR(VLOOKUP($A16,Kunden!$A$5:$D$54,4,FALSE),PortfolioVerzug))</f>
        <v/>
      </c>
      <c r="H16" s="14" t="n"/>
      <c r="I16" s="12" t="inlineStr">
        <is>
          <t>N</t>
        </is>
      </c>
      <c r="J16" s="14" t="n"/>
      <c r="K16" s="22">
        <f>IF($H16&lt;&gt;"",$H16,IF(OR($D16="",$F16=""),"",$D16+$F16+IF($G16="",PortfolioVerzug,$G16)))</f>
        <v/>
      </c>
      <c r="L16" s="23">
        <f>IF($E16="","",IF(OR($I16="J",$J16&lt;&gt;""),0,$E16))</f>
        <v/>
      </c>
      <c r="M16" s="21">
        <f>IF($K16="","",IF(AND($K16&gt;=Planstart,$K16&lt;=Planstart+90),INT(($K16-Planstart)/7)+1,""))</f>
        <v/>
      </c>
      <c r="N16" s="21">
        <f>IF($K16="","",IF(AND($K16+SzVerzug&gt;=Planstart,$K16+SzVerzug&lt;=Planstart+90),INT(($K16+SzVerzug-Planstart)/7)+1,""))</f>
        <v/>
      </c>
      <c r="O16" s="23">
        <f>IF($L16="","",IF($A16=SzAusfall,0,$L16))</f>
        <v/>
      </c>
      <c r="P16" s="13">
        <f>IF($L16="","",IF(AND($L16&gt;0,$K16&lt;&gt;"",$K16&lt;Planstart),"Überfällig: Zahldatum manuell setzen",""))</f>
        <v/>
      </c>
    </row>
    <row r="17">
      <c r="A17" s="12" t="inlineStr">
        <is>
          <t>Kunde Gamma AG</t>
        </is>
      </c>
      <c r="B17" s="12" t="inlineStr">
        <is>
          <t>P-26-1204</t>
        </is>
      </c>
      <c r="C17" s="12" t="inlineStr">
        <is>
          <t>Plan</t>
        </is>
      </c>
      <c r="D17" s="14" t="n">
        <v>46360</v>
      </c>
      <c r="E17" s="16" t="n">
        <v>185000</v>
      </c>
      <c r="F17" s="17" t="n">
        <v>30</v>
      </c>
      <c r="G17" s="21">
        <f>IF($A17="","",IFERROR(VLOOKUP($A17,Kunden!$A$5:$D$54,4,FALSE),PortfolioVerzug))</f>
        <v/>
      </c>
      <c r="H17" s="14" t="n"/>
      <c r="I17" s="12" t="inlineStr">
        <is>
          <t>N</t>
        </is>
      </c>
      <c r="J17" s="14" t="n"/>
      <c r="K17" s="22">
        <f>IF($H17&lt;&gt;"",$H17,IF(OR($D17="",$F17=""),"",$D17+$F17+IF($G17="",PortfolioVerzug,$G17)))</f>
        <v/>
      </c>
      <c r="L17" s="23">
        <f>IF($E17="","",IF(OR($I17="J",$J17&lt;&gt;""),0,$E17))</f>
        <v/>
      </c>
      <c r="M17" s="21">
        <f>IF($K17="","",IF(AND($K17&gt;=Planstart,$K17&lt;=Planstart+90),INT(($K17-Planstart)/7)+1,""))</f>
        <v/>
      </c>
      <c r="N17" s="21">
        <f>IF($K17="","",IF(AND($K17+SzVerzug&gt;=Planstart,$K17+SzVerzug&lt;=Planstart+90),INT(($K17+SzVerzug-Planstart)/7)+1,""))</f>
        <v/>
      </c>
      <c r="O17" s="23">
        <f>IF($L17="","",IF($A17=SzAusfall,0,$L17))</f>
        <v/>
      </c>
      <c r="P17" s="13">
        <f>IF($L17="","",IF(AND($L17&gt;0,$K17&lt;&gt;"",$K17&lt;Planstart),"Überfällig: Zahldatum manuell setzen",""))</f>
        <v/>
      </c>
    </row>
    <row r="18">
      <c r="A18" s="12" t="n"/>
      <c r="B18" s="12" t="n"/>
      <c r="C18" s="12" t="n"/>
      <c r="D18" s="14" t="n"/>
      <c r="E18" s="16" t="n"/>
      <c r="F18" s="17" t="n"/>
      <c r="G18" s="21">
        <f>IF($A18="","",IFERROR(VLOOKUP($A18,Kunden!$A$5:$D$54,4,FALSE),PortfolioVerzug))</f>
        <v/>
      </c>
      <c r="H18" s="14" t="n"/>
      <c r="I18" s="12" t="n"/>
      <c r="J18" s="14" t="n"/>
      <c r="K18" s="22">
        <f>IF($H18&lt;&gt;"",$H18,IF(OR($D18="",$F18=""),"",$D18+$F18+IF($G18="",PortfolioVerzug,$G18)))</f>
        <v/>
      </c>
      <c r="L18" s="23">
        <f>IF($E18="","",IF(OR($I18="J",$J18&lt;&gt;""),0,$E18))</f>
        <v/>
      </c>
      <c r="M18" s="21">
        <f>IF($K18="","",IF(AND($K18&gt;=Planstart,$K18&lt;=Planstart+90),INT(($K18-Planstart)/7)+1,""))</f>
        <v/>
      </c>
      <c r="N18" s="21">
        <f>IF($K18="","",IF(AND($K18+SzVerzug&gt;=Planstart,$K18+SzVerzug&lt;=Planstart+90),INT(($K18+SzVerzug-Planstart)/7)+1,""))</f>
        <v/>
      </c>
      <c r="O18" s="23">
        <f>IF($L18="","",IF($A18=SzAusfall,0,$L18))</f>
        <v/>
      </c>
      <c r="P18" s="13">
        <f>IF($L18="","",IF(AND($L18&gt;0,$K18&lt;&gt;"",$K18&lt;Planstart),"Überfällig: Zahldatum manuell setzen",""))</f>
        <v/>
      </c>
    </row>
    <row r="19">
      <c r="A19" s="12" t="n"/>
      <c r="B19" s="12" t="n"/>
      <c r="C19" s="12" t="n"/>
      <c r="D19" s="14" t="n"/>
      <c r="E19" s="16" t="n"/>
      <c r="F19" s="17" t="n"/>
      <c r="G19" s="21">
        <f>IF($A19="","",IFERROR(VLOOKUP($A19,Kunden!$A$5:$D$54,4,FALSE),PortfolioVerzug))</f>
        <v/>
      </c>
      <c r="H19" s="14" t="n"/>
      <c r="I19" s="12" t="n"/>
      <c r="J19" s="14" t="n"/>
      <c r="K19" s="22">
        <f>IF($H19&lt;&gt;"",$H19,IF(OR($D19="",$F19=""),"",$D19+$F19+IF($G19="",PortfolioVerzug,$G19)))</f>
        <v/>
      </c>
      <c r="L19" s="23">
        <f>IF($E19="","",IF(OR($I19="J",$J19&lt;&gt;""),0,$E19))</f>
        <v/>
      </c>
      <c r="M19" s="21">
        <f>IF($K19="","",IF(AND($K19&gt;=Planstart,$K19&lt;=Planstart+90),INT(($K19-Planstart)/7)+1,""))</f>
        <v/>
      </c>
      <c r="N19" s="21">
        <f>IF($K19="","",IF(AND($K19+SzVerzug&gt;=Planstart,$K19+SzVerzug&lt;=Planstart+90),INT(($K19+SzVerzug-Planstart)/7)+1,""))</f>
        <v/>
      </c>
      <c r="O19" s="23">
        <f>IF($L19="","",IF($A19=SzAusfall,0,$L19))</f>
        <v/>
      </c>
      <c r="P19" s="13">
        <f>IF($L19="","",IF(AND($L19&gt;0,$K19&lt;&gt;"",$K19&lt;Planstart),"Überfällig: Zahldatum manuell setzen",""))</f>
        <v/>
      </c>
    </row>
    <row r="20">
      <c r="A20" s="12" t="n"/>
      <c r="B20" s="12" t="n"/>
      <c r="C20" s="12" t="n"/>
      <c r="D20" s="14" t="n"/>
      <c r="E20" s="16" t="n"/>
      <c r="F20" s="17" t="n"/>
      <c r="G20" s="21">
        <f>IF($A20="","",IFERROR(VLOOKUP($A20,Kunden!$A$5:$D$54,4,FALSE),PortfolioVerzug))</f>
        <v/>
      </c>
      <c r="H20" s="14" t="n"/>
      <c r="I20" s="12" t="n"/>
      <c r="J20" s="14" t="n"/>
      <c r="K20" s="22">
        <f>IF($H20&lt;&gt;"",$H20,IF(OR($D20="",$F20=""),"",$D20+$F20+IF($G20="",PortfolioVerzug,$G20)))</f>
        <v/>
      </c>
      <c r="L20" s="23">
        <f>IF($E20="","",IF(OR($I20="J",$J20&lt;&gt;""),0,$E20))</f>
        <v/>
      </c>
      <c r="M20" s="21">
        <f>IF($K20="","",IF(AND($K20&gt;=Planstart,$K20&lt;=Planstart+90),INT(($K20-Planstart)/7)+1,""))</f>
        <v/>
      </c>
      <c r="N20" s="21">
        <f>IF($K20="","",IF(AND($K20+SzVerzug&gt;=Planstart,$K20+SzVerzug&lt;=Planstart+90),INT(($K20+SzVerzug-Planstart)/7)+1,""))</f>
        <v/>
      </c>
      <c r="O20" s="23">
        <f>IF($L20="","",IF($A20=SzAusfall,0,$L20))</f>
        <v/>
      </c>
      <c r="P20" s="13">
        <f>IF($L20="","",IF(AND($L20&gt;0,$K20&lt;&gt;"",$K20&lt;Planstart),"Überfällig: Zahldatum manuell setzen",""))</f>
        <v/>
      </c>
    </row>
    <row r="21">
      <c r="A21" s="12" t="n"/>
      <c r="B21" s="12" t="n"/>
      <c r="C21" s="12" t="n"/>
      <c r="D21" s="14" t="n"/>
      <c r="E21" s="16" t="n"/>
      <c r="F21" s="17" t="n"/>
      <c r="G21" s="21">
        <f>IF($A21="","",IFERROR(VLOOKUP($A21,Kunden!$A$5:$D$54,4,FALSE),PortfolioVerzug))</f>
        <v/>
      </c>
      <c r="H21" s="14" t="n"/>
      <c r="I21" s="12" t="n"/>
      <c r="J21" s="14" t="n"/>
      <c r="K21" s="22">
        <f>IF($H21&lt;&gt;"",$H21,IF(OR($D21="",$F21=""),"",$D21+$F21+IF($G21="",PortfolioVerzug,$G21)))</f>
        <v/>
      </c>
      <c r="L21" s="23">
        <f>IF($E21="","",IF(OR($I21="J",$J21&lt;&gt;""),0,$E21))</f>
        <v/>
      </c>
      <c r="M21" s="21">
        <f>IF($K21="","",IF(AND($K21&gt;=Planstart,$K21&lt;=Planstart+90),INT(($K21-Planstart)/7)+1,""))</f>
        <v/>
      </c>
      <c r="N21" s="21">
        <f>IF($K21="","",IF(AND($K21+SzVerzug&gt;=Planstart,$K21+SzVerzug&lt;=Planstart+90),INT(($K21+SzVerzug-Planstart)/7)+1,""))</f>
        <v/>
      </c>
      <c r="O21" s="23">
        <f>IF($L21="","",IF($A21=SzAusfall,0,$L21))</f>
        <v/>
      </c>
      <c r="P21" s="13">
        <f>IF($L21="","",IF(AND($L21&gt;0,$K21&lt;&gt;"",$K21&lt;Planstart),"Überfällig: Zahldatum manuell setzen",""))</f>
        <v/>
      </c>
    </row>
    <row r="22">
      <c r="A22" s="12" t="n"/>
      <c r="B22" s="12" t="n"/>
      <c r="C22" s="12" t="n"/>
      <c r="D22" s="14" t="n"/>
      <c r="E22" s="16" t="n"/>
      <c r="F22" s="17" t="n"/>
      <c r="G22" s="21">
        <f>IF($A22="","",IFERROR(VLOOKUP($A22,Kunden!$A$5:$D$54,4,FALSE),PortfolioVerzug))</f>
        <v/>
      </c>
      <c r="H22" s="14" t="n"/>
      <c r="I22" s="12" t="n"/>
      <c r="J22" s="14" t="n"/>
      <c r="K22" s="22">
        <f>IF($H22&lt;&gt;"",$H22,IF(OR($D22="",$F22=""),"",$D22+$F22+IF($G22="",PortfolioVerzug,$G22)))</f>
        <v/>
      </c>
      <c r="L22" s="23">
        <f>IF($E22="","",IF(OR($I22="J",$J22&lt;&gt;""),0,$E22))</f>
        <v/>
      </c>
      <c r="M22" s="21">
        <f>IF($K22="","",IF(AND($K22&gt;=Planstart,$K22&lt;=Planstart+90),INT(($K22-Planstart)/7)+1,""))</f>
        <v/>
      </c>
      <c r="N22" s="21">
        <f>IF($K22="","",IF(AND($K22+SzVerzug&gt;=Planstart,$K22+SzVerzug&lt;=Planstart+90),INT(($K22+SzVerzug-Planstart)/7)+1,""))</f>
        <v/>
      </c>
      <c r="O22" s="23">
        <f>IF($L22="","",IF($A22=SzAusfall,0,$L22))</f>
        <v/>
      </c>
      <c r="P22" s="13">
        <f>IF($L22="","",IF(AND($L22&gt;0,$K22&lt;&gt;"",$K22&lt;Planstart),"Überfällig: Zahldatum manuell setzen",""))</f>
        <v/>
      </c>
    </row>
    <row r="23">
      <c r="A23" s="12" t="n"/>
      <c r="B23" s="12" t="n"/>
      <c r="C23" s="12" t="n"/>
      <c r="D23" s="14" t="n"/>
      <c r="E23" s="16" t="n"/>
      <c r="F23" s="17" t="n"/>
      <c r="G23" s="21">
        <f>IF($A23="","",IFERROR(VLOOKUP($A23,Kunden!$A$5:$D$54,4,FALSE),PortfolioVerzug))</f>
        <v/>
      </c>
      <c r="H23" s="14" t="n"/>
      <c r="I23" s="12" t="n"/>
      <c r="J23" s="14" t="n"/>
      <c r="K23" s="22">
        <f>IF($H23&lt;&gt;"",$H23,IF(OR($D23="",$F23=""),"",$D23+$F23+IF($G23="",PortfolioVerzug,$G23)))</f>
        <v/>
      </c>
      <c r="L23" s="23">
        <f>IF($E23="","",IF(OR($I23="J",$J23&lt;&gt;""),0,$E23))</f>
        <v/>
      </c>
      <c r="M23" s="21">
        <f>IF($K23="","",IF(AND($K23&gt;=Planstart,$K23&lt;=Planstart+90),INT(($K23-Planstart)/7)+1,""))</f>
        <v/>
      </c>
      <c r="N23" s="21">
        <f>IF($K23="","",IF(AND($K23+SzVerzug&gt;=Planstart,$K23+SzVerzug&lt;=Planstart+90),INT(($K23+SzVerzug-Planstart)/7)+1,""))</f>
        <v/>
      </c>
      <c r="O23" s="23">
        <f>IF($L23="","",IF($A23=SzAusfall,0,$L23))</f>
        <v/>
      </c>
      <c r="P23" s="13">
        <f>IF($L23="","",IF(AND($L23&gt;0,$K23&lt;&gt;"",$K23&lt;Planstart),"Überfällig: Zahldatum manuell setzen",""))</f>
        <v/>
      </c>
    </row>
    <row r="24">
      <c r="A24" s="12" t="n"/>
      <c r="B24" s="12" t="n"/>
      <c r="C24" s="12" t="n"/>
      <c r="D24" s="14" t="n"/>
      <c r="E24" s="16" t="n"/>
      <c r="F24" s="17" t="n"/>
      <c r="G24" s="21">
        <f>IF($A24="","",IFERROR(VLOOKUP($A24,Kunden!$A$5:$D$54,4,FALSE),PortfolioVerzug))</f>
        <v/>
      </c>
      <c r="H24" s="14" t="n"/>
      <c r="I24" s="12" t="n"/>
      <c r="J24" s="14" t="n"/>
      <c r="K24" s="22">
        <f>IF($H24&lt;&gt;"",$H24,IF(OR($D24="",$F24=""),"",$D24+$F24+IF($G24="",PortfolioVerzug,$G24)))</f>
        <v/>
      </c>
      <c r="L24" s="23">
        <f>IF($E24="","",IF(OR($I24="J",$J24&lt;&gt;""),0,$E24))</f>
        <v/>
      </c>
      <c r="M24" s="21">
        <f>IF($K24="","",IF(AND($K24&gt;=Planstart,$K24&lt;=Planstart+90),INT(($K24-Planstart)/7)+1,""))</f>
        <v/>
      </c>
      <c r="N24" s="21">
        <f>IF($K24="","",IF(AND($K24+SzVerzug&gt;=Planstart,$K24+SzVerzug&lt;=Planstart+90),INT(($K24+SzVerzug-Planstart)/7)+1,""))</f>
        <v/>
      </c>
      <c r="O24" s="23">
        <f>IF($L24="","",IF($A24=SzAusfall,0,$L24))</f>
        <v/>
      </c>
      <c r="P24" s="13">
        <f>IF($L24="","",IF(AND($L24&gt;0,$K24&lt;&gt;"",$K24&lt;Planstart),"Überfällig: Zahldatum manuell setzen",""))</f>
        <v/>
      </c>
    </row>
    <row r="25">
      <c r="A25" s="12" t="n"/>
      <c r="B25" s="12" t="n"/>
      <c r="C25" s="12" t="n"/>
      <c r="D25" s="14" t="n"/>
      <c r="E25" s="16" t="n"/>
      <c r="F25" s="17" t="n"/>
      <c r="G25" s="21">
        <f>IF($A25="","",IFERROR(VLOOKUP($A25,Kunden!$A$5:$D$54,4,FALSE),PortfolioVerzug))</f>
        <v/>
      </c>
      <c r="H25" s="14" t="n"/>
      <c r="I25" s="12" t="n"/>
      <c r="J25" s="14" t="n"/>
      <c r="K25" s="22">
        <f>IF($H25&lt;&gt;"",$H25,IF(OR($D25="",$F25=""),"",$D25+$F25+IF($G25="",PortfolioVerzug,$G25)))</f>
        <v/>
      </c>
      <c r="L25" s="23">
        <f>IF($E25="","",IF(OR($I25="J",$J25&lt;&gt;""),0,$E25))</f>
        <v/>
      </c>
      <c r="M25" s="21">
        <f>IF($K25="","",IF(AND($K25&gt;=Planstart,$K25&lt;=Planstart+90),INT(($K25-Planstart)/7)+1,""))</f>
        <v/>
      </c>
      <c r="N25" s="21">
        <f>IF($K25="","",IF(AND($K25+SzVerzug&gt;=Planstart,$K25+SzVerzug&lt;=Planstart+90),INT(($K25+SzVerzug-Planstart)/7)+1,""))</f>
        <v/>
      </c>
      <c r="O25" s="23">
        <f>IF($L25="","",IF($A25=SzAusfall,0,$L25))</f>
        <v/>
      </c>
      <c r="P25" s="13">
        <f>IF($L25="","",IF(AND($L25&gt;0,$K25&lt;&gt;"",$K25&lt;Planstart),"Überfällig: Zahldatum manuell setzen",""))</f>
        <v/>
      </c>
    </row>
    <row r="26">
      <c r="A26" s="12" t="n"/>
      <c r="B26" s="12" t="n"/>
      <c r="C26" s="12" t="n"/>
      <c r="D26" s="14" t="n"/>
      <c r="E26" s="16" t="n"/>
      <c r="F26" s="17" t="n"/>
      <c r="G26" s="21">
        <f>IF($A26="","",IFERROR(VLOOKUP($A26,Kunden!$A$5:$D$54,4,FALSE),PortfolioVerzug))</f>
        <v/>
      </c>
      <c r="H26" s="14" t="n"/>
      <c r="I26" s="12" t="n"/>
      <c r="J26" s="14" t="n"/>
      <c r="K26" s="22">
        <f>IF($H26&lt;&gt;"",$H26,IF(OR($D26="",$F26=""),"",$D26+$F26+IF($G26="",PortfolioVerzug,$G26)))</f>
        <v/>
      </c>
      <c r="L26" s="23">
        <f>IF($E26="","",IF(OR($I26="J",$J26&lt;&gt;""),0,$E26))</f>
        <v/>
      </c>
      <c r="M26" s="21">
        <f>IF($K26="","",IF(AND($K26&gt;=Planstart,$K26&lt;=Planstart+90),INT(($K26-Planstart)/7)+1,""))</f>
        <v/>
      </c>
      <c r="N26" s="21">
        <f>IF($K26="","",IF(AND($K26+SzVerzug&gt;=Planstart,$K26+SzVerzug&lt;=Planstart+90),INT(($K26+SzVerzug-Planstart)/7)+1,""))</f>
        <v/>
      </c>
      <c r="O26" s="23">
        <f>IF($L26="","",IF($A26=SzAusfall,0,$L26))</f>
        <v/>
      </c>
      <c r="P26" s="13">
        <f>IF($L26="","",IF(AND($L26&gt;0,$K26&lt;&gt;"",$K26&lt;Planstart),"Überfällig: Zahldatum manuell setzen",""))</f>
        <v/>
      </c>
    </row>
    <row r="27">
      <c r="A27" s="12" t="n"/>
      <c r="B27" s="12" t="n"/>
      <c r="C27" s="12" t="n"/>
      <c r="D27" s="14" t="n"/>
      <c r="E27" s="16" t="n"/>
      <c r="F27" s="17" t="n"/>
      <c r="G27" s="21">
        <f>IF($A27="","",IFERROR(VLOOKUP($A27,Kunden!$A$5:$D$54,4,FALSE),PortfolioVerzug))</f>
        <v/>
      </c>
      <c r="H27" s="14" t="n"/>
      <c r="I27" s="12" t="n"/>
      <c r="J27" s="14" t="n"/>
      <c r="K27" s="22">
        <f>IF($H27&lt;&gt;"",$H27,IF(OR($D27="",$F27=""),"",$D27+$F27+IF($G27="",PortfolioVerzug,$G27)))</f>
        <v/>
      </c>
      <c r="L27" s="23">
        <f>IF($E27="","",IF(OR($I27="J",$J27&lt;&gt;""),0,$E27))</f>
        <v/>
      </c>
      <c r="M27" s="21">
        <f>IF($K27="","",IF(AND($K27&gt;=Planstart,$K27&lt;=Planstart+90),INT(($K27-Planstart)/7)+1,""))</f>
        <v/>
      </c>
      <c r="N27" s="21">
        <f>IF($K27="","",IF(AND($K27+SzVerzug&gt;=Planstart,$K27+SzVerzug&lt;=Planstart+90),INT(($K27+SzVerzug-Planstart)/7)+1,""))</f>
        <v/>
      </c>
      <c r="O27" s="23">
        <f>IF($L27="","",IF($A27=SzAusfall,0,$L27))</f>
        <v/>
      </c>
      <c r="P27" s="13">
        <f>IF($L27="","",IF(AND($L27&gt;0,$K27&lt;&gt;"",$K27&lt;Planstart),"Überfällig: Zahldatum manuell setzen",""))</f>
        <v/>
      </c>
    </row>
    <row r="28">
      <c r="A28" s="12" t="n"/>
      <c r="B28" s="12" t="n"/>
      <c r="C28" s="12" t="n"/>
      <c r="D28" s="14" t="n"/>
      <c r="E28" s="16" t="n"/>
      <c r="F28" s="17" t="n"/>
      <c r="G28" s="21">
        <f>IF($A28="","",IFERROR(VLOOKUP($A28,Kunden!$A$5:$D$54,4,FALSE),PortfolioVerzug))</f>
        <v/>
      </c>
      <c r="H28" s="14" t="n"/>
      <c r="I28" s="12" t="n"/>
      <c r="J28" s="14" t="n"/>
      <c r="K28" s="22">
        <f>IF($H28&lt;&gt;"",$H28,IF(OR($D28="",$F28=""),"",$D28+$F28+IF($G28="",PortfolioVerzug,$G28)))</f>
        <v/>
      </c>
      <c r="L28" s="23">
        <f>IF($E28="","",IF(OR($I28="J",$J28&lt;&gt;""),0,$E28))</f>
        <v/>
      </c>
      <c r="M28" s="21">
        <f>IF($K28="","",IF(AND($K28&gt;=Planstart,$K28&lt;=Planstart+90),INT(($K28-Planstart)/7)+1,""))</f>
        <v/>
      </c>
      <c r="N28" s="21">
        <f>IF($K28="","",IF(AND($K28+SzVerzug&gt;=Planstart,$K28+SzVerzug&lt;=Planstart+90),INT(($K28+SzVerzug-Planstart)/7)+1,""))</f>
        <v/>
      </c>
      <c r="O28" s="23">
        <f>IF($L28="","",IF($A28=SzAusfall,0,$L28))</f>
        <v/>
      </c>
      <c r="P28" s="13">
        <f>IF($L28="","",IF(AND($L28&gt;0,$K28&lt;&gt;"",$K28&lt;Planstart),"Überfällig: Zahldatum manuell setzen",""))</f>
        <v/>
      </c>
    </row>
    <row r="29">
      <c r="A29" s="12" t="n"/>
      <c r="B29" s="12" t="n"/>
      <c r="C29" s="12" t="n"/>
      <c r="D29" s="14" t="n"/>
      <c r="E29" s="16" t="n"/>
      <c r="F29" s="17" t="n"/>
      <c r="G29" s="21">
        <f>IF($A29="","",IFERROR(VLOOKUP($A29,Kunden!$A$5:$D$54,4,FALSE),PortfolioVerzug))</f>
        <v/>
      </c>
      <c r="H29" s="14" t="n"/>
      <c r="I29" s="12" t="n"/>
      <c r="J29" s="14" t="n"/>
      <c r="K29" s="22">
        <f>IF($H29&lt;&gt;"",$H29,IF(OR($D29="",$F29=""),"",$D29+$F29+IF($G29="",PortfolioVerzug,$G29)))</f>
        <v/>
      </c>
      <c r="L29" s="23">
        <f>IF($E29="","",IF(OR($I29="J",$J29&lt;&gt;""),0,$E29))</f>
        <v/>
      </c>
      <c r="M29" s="21">
        <f>IF($K29="","",IF(AND($K29&gt;=Planstart,$K29&lt;=Planstart+90),INT(($K29-Planstart)/7)+1,""))</f>
        <v/>
      </c>
      <c r="N29" s="21">
        <f>IF($K29="","",IF(AND($K29+SzVerzug&gt;=Planstart,$K29+SzVerzug&lt;=Planstart+90),INT(($K29+SzVerzug-Planstart)/7)+1,""))</f>
        <v/>
      </c>
      <c r="O29" s="23">
        <f>IF($L29="","",IF($A29=SzAusfall,0,$L29))</f>
        <v/>
      </c>
      <c r="P29" s="13">
        <f>IF($L29="","",IF(AND($L29&gt;0,$K29&lt;&gt;"",$K29&lt;Planstart),"Überfällig: Zahldatum manuell setzen",""))</f>
        <v/>
      </c>
    </row>
    <row r="30">
      <c r="A30" s="12" t="n"/>
      <c r="B30" s="12" t="n"/>
      <c r="C30" s="12" t="n"/>
      <c r="D30" s="14" t="n"/>
      <c r="E30" s="16" t="n"/>
      <c r="F30" s="17" t="n"/>
      <c r="G30" s="21">
        <f>IF($A30="","",IFERROR(VLOOKUP($A30,Kunden!$A$5:$D$54,4,FALSE),PortfolioVerzug))</f>
        <v/>
      </c>
      <c r="H30" s="14" t="n"/>
      <c r="I30" s="12" t="n"/>
      <c r="J30" s="14" t="n"/>
      <c r="K30" s="22">
        <f>IF($H30&lt;&gt;"",$H30,IF(OR($D30="",$F30=""),"",$D30+$F30+IF($G30="",PortfolioVerzug,$G30)))</f>
        <v/>
      </c>
      <c r="L30" s="23">
        <f>IF($E30="","",IF(OR($I30="J",$J30&lt;&gt;""),0,$E30))</f>
        <v/>
      </c>
      <c r="M30" s="21">
        <f>IF($K30="","",IF(AND($K30&gt;=Planstart,$K30&lt;=Planstart+90),INT(($K30-Planstart)/7)+1,""))</f>
        <v/>
      </c>
      <c r="N30" s="21">
        <f>IF($K30="","",IF(AND($K30+SzVerzug&gt;=Planstart,$K30+SzVerzug&lt;=Planstart+90),INT(($K30+SzVerzug-Planstart)/7)+1,""))</f>
        <v/>
      </c>
      <c r="O30" s="23">
        <f>IF($L30="","",IF($A30=SzAusfall,0,$L30))</f>
        <v/>
      </c>
      <c r="P30" s="13">
        <f>IF($L30="","",IF(AND($L30&gt;0,$K30&lt;&gt;"",$K30&lt;Planstart),"Überfällig: Zahldatum manuell setzen",""))</f>
        <v/>
      </c>
    </row>
    <row r="31">
      <c r="A31" s="12" t="n"/>
      <c r="B31" s="12" t="n"/>
      <c r="C31" s="12" t="n"/>
      <c r="D31" s="14" t="n"/>
      <c r="E31" s="16" t="n"/>
      <c r="F31" s="17" t="n"/>
      <c r="G31" s="21">
        <f>IF($A31="","",IFERROR(VLOOKUP($A31,Kunden!$A$5:$D$54,4,FALSE),PortfolioVerzug))</f>
        <v/>
      </c>
      <c r="H31" s="14" t="n"/>
      <c r="I31" s="12" t="n"/>
      <c r="J31" s="14" t="n"/>
      <c r="K31" s="22">
        <f>IF($H31&lt;&gt;"",$H31,IF(OR($D31="",$F31=""),"",$D31+$F31+IF($G31="",PortfolioVerzug,$G31)))</f>
        <v/>
      </c>
      <c r="L31" s="23">
        <f>IF($E31="","",IF(OR($I31="J",$J31&lt;&gt;""),0,$E31))</f>
        <v/>
      </c>
      <c r="M31" s="21">
        <f>IF($K31="","",IF(AND($K31&gt;=Planstart,$K31&lt;=Planstart+90),INT(($K31-Planstart)/7)+1,""))</f>
        <v/>
      </c>
      <c r="N31" s="21">
        <f>IF($K31="","",IF(AND($K31+SzVerzug&gt;=Planstart,$K31+SzVerzug&lt;=Planstart+90),INT(($K31+SzVerzug-Planstart)/7)+1,""))</f>
        <v/>
      </c>
      <c r="O31" s="23">
        <f>IF($L31="","",IF($A31=SzAusfall,0,$L31))</f>
        <v/>
      </c>
      <c r="P31" s="13">
        <f>IF($L31="","",IF(AND($L31&gt;0,$K31&lt;&gt;"",$K31&lt;Planstart),"Überfällig: Zahldatum manuell setzen",""))</f>
        <v/>
      </c>
    </row>
    <row r="32">
      <c r="A32" s="12" t="n"/>
      <c r="B32" s="12" t="n"/>
      <c r="C32" s="12" t="n"/>
      <c r="D32" s="14" t="n"/>
      <c r="E32" s="16" t="n"/>
      <c r="F32" s="17" t="n"/>
      <c r="G32" s="21">
        <f>IF($A32="","",IFERROR(VLOOKUP($A32,Kunden!$A$5:$D$54,4,FALSE),PortfolioVerzug))</f>
        <v/>
      </c>
      <c r="H32" s="14" t="n"/>
      <c r="I32" s="12" t="n"/>
      <c r="J32" s="14" t="n"/>
      <c r="K32" s="22">
        <f>IF($H32&lt;&gt;"",$H32,IF(OR($D32="",$F32=""),"",$D32+$F32+IF($G32="",PortfolioVerzug,$G32)))</f>
        <v/>
      </c>
      <c r="L32" s="23">
        <f>IF($E32="","",IF(OR($I32="J",$J32&lt;&gt;""),0,$E32))</f>
        <v/>
      </c>
      <c r="M32" s="21">
        <f>IF($K32="","",IF(AND($K32&gt;=Planstart,$K32&lt;=Planstart+90),INT(($K32-Planstart)/7)+1,""))</f>
        <v/>
      </c>
      <c r="N32" s="21">
        <f>IF($K32="","",IF(AND($K32+SzVerzug&gt;=Planstart,$K32+SzVerzug&lt;=Planstart+90),INT(($K32+SzVerzug-Planstart)/7)+1,""))</f>
        <v/>
      </c>
      <c r="O32" s="23">
        <f>IF($L32="","",IF($A32=SzAusfall,0,$L32))</f>
        <v/>
      </c>
      <c r="P32" s="13">
        <f>IF($L32="","",IF(AND($L32&gt;0,$K32&lt;&gt;"",$K32&lt;Planstart),"Überfällig: Zahldatum manuell setzen",""))</f>
        <v/>
      </c>
    </row>
    <row r="33">
      <c r="A33" s="12" t="n"/>
      <c r="B33" s="12" t="n"/>
      <c r="C33" s="12" t="n"/>
      <c r="D33" s="14" t="n"/>
      <c r="E33" s="16" t="n"/>
      <c r="F33" s="17" t="n"/>
      <c r="G33" s="21">
        <f>IF($A33="","",IFERROR(VLOOKUP($A33,Kunden!$A$5:$D$54,4,FALSE),PortfolioVerzug))</f>
        <v/>
      </c>
      <c r="H33" s="14" t="n"/>
      <c r="I33" s="12" t="n"/>
      <c r="J33" s="14" t="n"/>
      <c r="K33" s="22">
        <f>IF($H33&lt;&gt;"",$H33,IF(OR($D33="",$F33=""),"",$D33+$F33+IF($G33="",PortfolioVerzug,$G33)))</f>
        <v/>
      </c>
      <c r="L33" s="23">
        <f>IF($E33="","",IF(OR($I33="J",$J33&lt;&gt;""),0,$E33))</f>
        <v/>
      </c>
      <c r="M33" s="21">
        <f>IF($K33="","",IF(AND($K33&gt;=Planstart,$K33&lt;=Planstart+90),INT(($K33-Planstart)/7)+1,""))</f>
        <v/>
      </c>
      <c r="N33" s="21">
        <f>IF($K33="","",IF(AND($K33+SzVerzug&gt;=Planstart,$K33+SzVerzug&lt;=Planstart+90),INT(($K33+SzVerzug-Planstart)/7)+1,""))</f>
        <v/>
      </c>
      <c r="O33" s="23">
        <f>IF($L33="","",IF($A33=SzAusfall,0,$L33))</f>
        <v/>
      </c>
      <c r="P33" s="13">
        <f>IF($L33="","",IF(AND($L33&gt;0,$K33&lt;&gt;"",$K33&lt;Planstart),"Überfällig: Zahldatum manuell setzen",""))</f>
        <v/>
      </c>
    </row>
    <row r="34">
      <c r="A34" s="12" t="n"/>
      <c r="B34" s="12" t="n"/>
      <c r="C34" s="12" t="n"/>
      <c r="D34" s="14" t="n"/>
      <c r="E34" s="16" t="n"/>
      <c r="F34" s="17" t="n"/>
      <c r="G34" s="21">
        <f>IF($A34="","",IFERROR(VLOOKUP($A34,Kunden!$A$5:$D$54,4,FALSE),PortfolioVerzug))</f>
        <v/>
      </c>
      <c r="H34" s="14" t="n"/>
      <c r="I34" s="12" t="n"/>
      <c r="J34" s="14" t="n"/>
      <c r="K34" s="22">
        <f>IF($H34&lt;&gt;"",$H34,IF(OR($D34="",$F34=""),"",$D34+$F34+IF($G34="",PortfolioVerzug,$G34)))</f>
        <v/>
      </c>
      <c r="L34" s="23">
        <f>IF($E34="","",IF(OR($I34="J",$J34&lt;&gt;""),0,$E34))</f>
        <v/>
      </c>
      <c r="M34" s="21">
        <f>IF($K34="","",IF(AND($K34&gt;=Planstart,$K34&lt;=Planstart+90),INT(($K34-Planstart)/7)+1,""))</f>
        <v/>
      </c>
      <c r="N34" s="21">
        <f>IF($K34="","",IF(AND($K34+SzVerzug&gt;=Planstart,$K34+SzVerzug&lt;=Planstart+90),INT(($K34+SzVerzug-Planstart)/7)+1,""))</f>
        <v/>
      </c>
      <c r="O34" s="23">
        <f>IF($L34="","",IF($A34=SzAusfall,0,$L34))</f>
        <v/>
      </c>
      <c r="P34" s="13">
        <f>IF($L34="","",IF(AND($L34&gt;0,$K34&lt;&gt;"",$K34&lt;Planstart),"Überfällig: Zahldatum manuell setzen",""))</f>
        <v/>
      </c>
    </row>
    <row r="35">
      <c r="A35" s="12" t="n"/>
      <c r="B35" s="12" t="n"/>
      <c r="C35" s="12" t="n"/>
      <c r="D35" s="14" t="n"/>
      <c r="E35" s="16" t="n"/>
      <c r="F35" s="17" t="n"/>
      <c r="G35" s="21">
        <f>IF($A35="","",IFERROR(VLOOKUP($A35,Kunden!$A$5:$D$54,4,FALSE),PortfolioVerzug))</f>
        <v/>
      </c>
      <c r="H35" s="14" t="n"/>
      <c r="I35" s="12" t="n"/>
      <c r="J35" s="14" t="n"/>
      <c r="K35" s="22">
        <f>IF($H35&lt;&gt;"",$H35,IF(OR($D35="",$F35=""),"",$D35+$F35+IF($G35="",PortfolioVerzug,$G35)))</f>
        <v/>
      </c>
      <c r="L35" s="23">
        <f>IF($E35="","",IF(OR($I35="J",$J35&lt;&gt;""),0,$E35))</f>
        <v/>
      </c>
      <c r="M35" s="21">
        <f>IF($K35="","",IF(AND($K35&gt;=Planstart,$K35&lt;=Planstart+90),INT(($K35-Planstart)/7)+1,""))</f>
        <v/>
      </c>
      <c r="N35" s="21">
        <f>IF($K35="","",IF(AND($K35+SzVerzug&gt;=Planstart,$K35+SzVerzug&lt;=Planstart+90),INT(($K35+SzVerzug-Planstart)/7)+1,""))</f>
        <v/>
      </c>
      <c r="O35" s="23">
        <f>IF($L35="","",IF($A35=SzAusfall,0,$L35))</f>
        <v/>
      </c>
      <c r="P35" s="13">
        <f>IF($L35="","",IF(AND($L35&gt;0,$K35&lt;&gt;"",$K35&lt;Planstart),"Überfällig: Zahldatum manuell setzen",""))</f>
        <v/>
      </c>
    </row>
    <row r="36">
      <c r="A36" s="12" t="n"/>
      <c r="B36" s="12" t="n"/>
      <c r="C36" s="12" t="n"/>
      <c r="D36" s="14" t="n"/>
      <c r="E36" s="16" t="n"/>
      <c r="F36" s="17" t="n"/>
      <c r="G36" s="21">
        <f>IF($A36="","",IFERROR(VLOOKUP($A36,Kunden!$A$5:$D$54,4,FALSE),PortfolioVerzug))</f>
        <v/>
      </c>
      <c r="H36" s="14" t="n"/>
      <c r="I36" s="12" t="n"/>
      <c r="J36" s="14" t="n"/>
      <c r="K36" s="22">
        <f>IF($H36&lt;&gt;"",$H36,IF(OR($D36="",$F36=""),"",$D36+$F36+IF($G36="",PortfolioVerzug,$G36)))</f>
        <v/>
      </c>
      <c r="L36" s="23">
        <f>IF($E36="","",IF(OR($I36="J",$J36&lt;&gt;""),0,$E36))</f>
        <v/>
      </c>
      <c r="M36" s="21">
        <f>IF($K36="","",IF(AND($K36&gt;=Planstart,$K36&lt;=Planstart+90),INT(($K36-Planstart)/7)+1,""))</f>
        <v/>
      </c>
      <c r="N36" s="21">
        <f>IF($K36="","",IF(AND($K36+SzVerzug&gt;=Planstart,$K36+SzVerzug&lt;=Planstart+90),INT(($K36+SzVerzug-Planstart)/7)+1,""))</f>
        <v/>
      </c>
      <c r="O36" s="23">
        <f>IF($L36="","",IF($A36=SzAusfall,0,$L36))</f>
        <v/>
      </c>
      <c r="P36" s="13">
        <f>IF($L36="","",IF(AND($L36&gt;0,$K36&lt;&gt;"",$K36&lt;Planstart),"Überfällig: Zahldatum manuell setzen",""))</f>
        <v/>
      </c>
    </row>
    <row r="37">
      <c r="A37" s="12" t="n"/>
      <c r="B37" s="12" t="n"/>
      <c r="C37" s="12" t="n"/>
      <c r="D37" s="14" t="n"/>
      <c r="E37" s="16" t="n"/>
      <c r="F37" s="17" t="n"/>
      <c r="G37" s="21">
        <f>IF($A37="","",IFERROR(VLOOKUP($A37,Kunden!$A$5:$D$54,4,FALSE),PortfolioVerzug))</f>
        <v/>
      </c>
      <c r="H37" s="14" t="n"/>
      <c r="I37" s="12" t="n"/>
      <c r="J37" s="14" t="n"/>
      <c r="K37" s="22">
        <f>IF($H37&lt;&gt;"",$H37,IF(OR($D37="",$F37=""),"",$D37+$F37+IF($G37="",PortfolioVerzug,$G37)))</f>
        <v/>
      </c>
      <c r="L37" s="23">
        <f>IF($E37="","",IF(OR($I37="J",$J37&lt;&gt;""),0,$E37))</f>
        <v/>
      </c>
      <c r="M37" s="21">
        <f>IF($K37="","",IF(AND($K37&gt;=Planstart,$K37&lt;=Planstart+90),INT(($K37-Planstart)/7)+1,""))</f>
        <v/>
      </c>
      <c r="N37" s="21">
        <f>IF($K37="","",IF(AND($K37+SzVerzug&gt;=Planstart,$K37+SzVerzug&lt;=Planstart+90),INT(($K37+SzVerzug-Planstart)/7)+1,""))</f>
        <v/>
      </c>
      <c r="O37" s="23">
        <f>IF($L37="","",IF($A37=SzAusfall,0,$L37))</f>
        <v/>
      </c>
      <c r="P37" s="13">
        <f>IF($L37="","",IF(AND($L37&gt;0,$K37&lt;&gt;"",$K37&lt;Planstart),"Überfällig: Zahldatum manuell setzen",""))</f>
        <v/>
      </c>
    </row>
    <row r="38">
      <c r="A38" s="12" t="n"/>
      <c r="B38" s="12" t="n"/>
      <c r="C38" s="12" t="n"/>
      <c r="D38" s="14" t="n"/>
      <c r="E38" s="16" t="n"/>
      <c r="F38" s="17" t="n"/>
      <c r="G38" s="21">
        <f>IF($A38="","",IFERROR(VLOOKUP($A38,Kunden!$A$5:$D$54,4,FALSE),PortfolioVerzug))</f>
        <v/>
      </c>
      <c r="H38" s="14" t="n"/>
      <c r="I38" s="12" t="n"/>
      <c r="J38" s="14" t="n"/>
      <c r="K38" s="22">
        <f>IF($H38&lt;&gt;"",$H38,IF(OR($D38="",$F38=""),"",$D38+$F38+IF($G38="",PortfolioVerzug,$G38)))</f>
        <v/>
      </c>
      <c r="L38" s="23">
        <f>IF($E38="","",IF(OR($I38="J",$J38&lt;&gt;""),0,$E38))</f>
        <v/>
      </c>
      <c r="M38" s="21">
        <f>IF($K38="","",IF(AND($K38&gt;=Planstart,$K38&lt;=Planstart+90),INT(($K38-Planstart)/7)+1,""))</f>
        <v/>
      </c>
      <c r="N38" s="21">
        <f>IF($K38="","",IF(AND($K38+SzVerzug&gt;=Planstart,$K38+SzVerzug&lt;=Planstart+90),INT(($K38+SzVerzug-Planstart)/7)+1,""))</f>
        <v/>
      </c>
      <c r="O38" s="23">
        <f>IF($L38="","",IF($A38=SzAusfall,0,$L38))</f>
        <v/>
      </c>
      <c r="P38" s="13">
        <f>IF($L38="","",IF(AND($L38&gt;0,$K38&lt;&gt;"",$K38&lt;Planstart),"Überfällig: Zahldatum manuell setzen",""))</f>
        <v/>
      </c>
    </row>
    <row r="39">
      <c r="A39" s="12" t="n"/>
      <c r="B39" s="12" t="n"/>
      <c r="C39" s="12" t="n"/>
      <c r="D39" s="14" t="n"/>
      <c r="E39" s="16" t="n"/>
      <c r="F39" s="17" t="n"/>
      <c r="G39" s="21">
        <f>IF($A39="","",IFERROR(VLOOKUP($A39,Kunden!$A$5:$D$54,4,FALSE),PortfolioVerzug))</f>
        <v/>
      </c>
      <c r="H39" s="14" t="n"/>
      <c r="I39" s="12" t="n"/>
      <c r="J39" s="14" t="n"/>
      <c r="K39" s="22">
        <f>IF($H39&lt;&gt;"",$H39,IF(OR($D39="",$F39=""),"",$D39+$F39+IF($G39="",PortfolioVerzug,$G39)))</f>
        <v/>
      </c>
      <c r="L39" s="23">
        <f>IF($E39="","",IF(OR($I39="J",$J39&lt;&gt;""),0,$E39))</f>
        <v/>
      </c>
      <c r="M39" s="21">
        <f>IF($K39="","",IF(AND($K39&gt;=Planstart,$K39&lt;=Planstart+90),INT(($K39-Planstart)/7)+1,""))</f>
        <v/>
      </c>
      <c r="N39" s="21">
        <f>IF($K39="","",IF(AND($K39+SzVerzug&gt;=Planstart,$K39+SzVerzug&lt;=Planstart+90),INT(($K39+SzVerzug-Planstart)/7)+1,""))</f>
        <v/>
      </c>
      <c r="O39" s="23">
        <f>IF($L39="","",IF($A39=SzAusfall,0,$L39))</f>
        <v/>
      </c>
      <c r="P39" s="13">
        <f>IF($L39="","",IF(AND($L39&gt;0,$K39&lt;&gt;"",$K39&lt;Planstart),"Überfällig: Zahldatum manuell setzen",""))</f>
        <v/>
      </c>
    </row>
    <row r="40">
      <c r="A40" s="12" t="n"/>
      <c r="B40" s="12" t="n"/>
      <c r="C40" s="12" t="n"/>
      <c r="D40" s="14" t="n"/>
      <c r="E40" s="16" t="n"/>
      <c r="F40" s="17" t="n"/>
      <c r="G40" s="21">
        <f>IF($A40="","",IFERROR(VLOOKUP($A40,Kunden!$A$5:$D$54,4,FALSE),PortfolioVerzug))</f>
        <v/>
      </c>
      <c r="H40" s="14" t="n"/>
      <c r="I40" s="12" t="n"/>
      <c r="J40" s="14" t="n"/>
      <c r="K40" s="22">
        <f>IF($H40&lt;&gt;"",$H40,IF(OR($D40="",$F40=""),"",$D40+$F40+IF($G40="",PortfolioVerzug,$G40)))</f>
        <v/>
      </c>
      <c r="L40" s="23">
        <f>IF($E40="","",IF(OR($I40="J",$J40&lt;&gt;""),0,$E40))</f>
        <v/>
      </c>
      <c r="M40" s="21">
        <f>IF($K40="","",IF(AND($K40&gt;=Planstart,$K40&lt;=Planstart+90),INT(($K40-Planstart)/7)+1,""))</f>
        <v/>
      </c>
      <c r="N40" s="21">
        <f>IF($K40="","",IF(AND($K40+SzVerzug&gt;=Planstart,$K40+SzVerzug&lt;=Planstart+90),INT(($K40+SzVerzug-Planstart)/7)+1,""))</f>
        <v/>
      </c>
      <c r="O40" s="23">
        <f>IF($L40="","",IF($A40=SzAusfall,0,$L40))</f>
        <v/>
      </c>
      <c r="P40" s="13">
        <f>IF($L40="","",IF(AND($L40&gt;0,$K40&lt;&gt;"",$K40&lt;Planstart),"Überfällig: Zahldatum manuell setzen",""))</f>
        <v/>
      </c>
    </row>
    <row r="41">
      <c r="A41" s="12" t="n"/>
      <c r="B41" s="12" t="n"/>
      <c r="C41" s="12" t="n"/>
      <c r="D41" s="14" t="n"/>
      <c r="E41" s="16" t="n"/>
      <c r="F41" s="17" t="n"/>
      <c r="G41" s="21">
        <f>IF($A41="","",IFERROR(VLOOKUP($A41,Kunden!$A$5:$D$54,4,FALSE),PortfolioVerzug))</f>
        <v/>
      </c>
      <c r="H41" s="14" t="n"/>
      <c r="I41" s="12" t="n"/>
      <c r="J41" s="14" t="n"/>
      <c r="K41" s="22">
        <f>IF($H41&lt;&gt;"",$H41,IF(OR($D41="",$F41=""),"",$D41+$F41+IF($G41="",PortfolioVerzug,$G41)))</f>
        <v/>
      </c>
      <c r="L41" s="23">
        <f>IF($E41="","",IF(OR($I41="J",$J41&lt;&gt;""),0,$E41))</f>
        <v/>
      </c>
      <c r="M41" s="21">
        <f>IF($K41="","",IF(AND($K41&gt;=Planstart,$K41&lt;=Planstart+90),INT(($K41-Planstart)/7)+1,""))</f>
        <v/>
      </c>
      <c r="N41" s="21">
        <f>IF($K41="","",IF(AND($K41+SzVerzug&gt;=Planstart,$K41+SzVerzug&lt;=Planstart+90),INT(($K41+SzVerzug-Planstart)/7)+1,""))</f>
        <v/>
      </c>
      <c r="O41" s="23">
        <f>IF($L41="","",IF($A41=SzAusfall,0,$L41))</f>
        <v/>
      </c>
      <c r="P41" s="13">
        <f>IF($L41="","",IF(AND($L41&gt;0,$K41&lt;&gt;"",$K41&lt;Planstart),"Überfällig: Zahldatum manuell setzen",""))</f>
        <v/>
      </c>
    </row>
    <row r="42">
      <c r="A42" s="12" t="n"/>
      <c r="B42" s="12" t="n"/>
      <c r="C42" s="12" t="n"/>
      <c r="D42" s="14" t="n"/>
      <c r="E42" s="16" t="n"/>
      <c r="F42" s="17" t="n"/>
      <c r="G42" s="21">
        <f>IF($A42="","",IFERROR(VLOOKUP($A42,Kunden!$A$5:$D$54,4,FALSE),PortfolioVerzug))</f>
        <v/>
      </c>
      <c r="H42" s="14" t="n"/>
      <c r="I42" s="12" t="n"/>
      <c r="J42" s="14" t="n"/>
      <c r="K42" s="22">
        <f>IF($H42&lt;&gt;"",$H42,IF(OR($D42="",$F42=""),"",$D42+$F42+IF($G42="",PortfolioVerzug,$G42)))</f>
        <v/>
      </c>
      <c r="L42" s="23">
        <f>IF($E42="","",IF(OR($I42="J",$J42&lt;&gt;""),0,$E42))</f>
        <v/>
      </c>
      <c r="M42" s="21">
        <f>IF($K42="","",IF(AND($K42&gt;=Planstart,$K42&lt;=Planstart+90),INT(($K42-Planstart)/7)+1,""))</f>
        <v/>
      </c>
      <c r="N42" s="21">
        <f>IF($K42="","",IF(AND($K42+SzVerzug&gt;=Planstart,$K42+SzVerzug&lt;=Planstart+90),INT(($K42+SzVerzug-Planstart)/7)+1,""))</f>
        <v/>
      </c>
      <c r="O42" s="23">
        <f>IF($L42="","",IF($A42=SzAusfall,0,$L42))</f>
        <v/>
      </c>
      <c r="P42" s="13">
        <f>IF($L42="","",IF(AND($L42&gt;0,$K42&lt;&gt;"",$K42&lt;Planstart),"Überfällig: Zahldatum manuell setzen",""))</f>
        <v/>
      </c>
    </row>
    <row r="43">
      <c r="A43" s="12" t="n"/>
      <c r="B43" s="12" t="n"/>
      <c r="C43" s="12" t="n"/>
      <c r="D43" s="14" t="n"/>
      <c r="E43" s="16" t="n"/>
      <c r="F43" s="17" t="n"/>
      <c r="G43" s="21">
        <f>IF($A43="","",IFERROR(VLOOKUP($A43,Kunden!$A$5:$D$54,4,FALSE),PortfolioVerzug))</f>
        <v/>
      </c>
      <c r="H43" s="14" t="n"/>
      <c r="I43" s="12" t="n"/>
      <c r="J43" s="14" t="n"/>
      <c r="K43" s="22">
        <f>IF($H43&lt;&gt;"",$H43,IF(OR($D43="",$F43=""),"",$D43+$F43+IF($G43="",PortfolioVerzug,$G43)))</f>
        <v/>
      </c>
      <c r="L43" s="23">
        <f>IF($E43="","",IF(OR($I43="J",$J43&lt;&gt;""),0,$E43))</f>
        <v/>
      </c>
      <c r="M43" s="21">
        <f>IF($K43="","",IF(AND($K43&gt;=Planstart,$K43&lt;=Planstart+90),INT(($K43-Planstart)/7)+1,""))</f>
        <v/>
      </c>
      <c r="N43" s="21">
        <f>IF($K43="","",IF(AND($K43+SzVerzug&gt;=Planstart,$K43+SzVerzug&lt;=Planstart+90),INT(($K43+SzVerzug-Planstart)/7)+1,""))</f>
        <v/>
      </c>
      <c r="O43" s="23">
        <f>IF($L43="","",IF($A43=SzAusfall,0,$L43))</f>
        <v/>
      </c>
      <c r="P43" s="13">
        <f>IF($L43="","",IF(AND($L43&gt;0,$K43&lt;&gt;"",$K43&lt;Planstart),"Überfällig: Zahldatum manuell setzen",""))</f>
        <v/>
      </c>
    </row>
    <row r="44">
      <c r="A44" s="12" t="n"/>
      <c r="B44" s="12" t="n"/>
      <c r="C44" s="12" t="n"/>
      <c r="D44" s="14" t="n"/>
      <c r="E44" s="16" t="n"/>
      <c r="F44" s="17" t="n"/>
      <c r="G44" s="21">
        <f>IF($A44="","",IFERROR(VLOOKUP($A44,Kunden!$A$5:$D$54,4,FALSE),PortfolioVerzug))</f>
        <v/>
      </c>
      <c r="H44" s="14" t="n"/>
      <c r="I44" s="12" t="n"/>
      <c r="J44" s="14" t="n"/>
      <c r="K44" s="22">
        <f>IF($H44&lt;&gt;"",$H44,IF(OR($D44="",$F44=""),"",$D44+$F44+IF($G44="",PortfolioVerzug,$G44)))</f>
        <v/>
      </c>
      <c r="L44" s="23">
        <f>IF($E44="","",IF(OR($I44="J",$J44&lt;&gt;""),0,$E44))</f>
        <v/>
      </c>
      <c r="M44" s="21">
        <f>IF($K44="","",IF(AND($K44&gt;=Planstart,$K44&lt;=Planstart+90),INT(($K44-Planstart)/7)+1,""))</f>
        <v/>
      </c>
      <c r="N44" s="21">
        <f>IF($K44="","",IF(AND($K44+SzVerzug&gt;=Planstart,$K44+SzVerzug&lt;=Planstart+90),INT(($K44+SzVerzug-Planstart)/7)+1,""))</f>
        <v/>
      </c>
      <c r="O44" s="23">
        <f>IF($L44="","",IF($A44=SzAusfall,0,$L44))</f>
        <v/>
      </c>
      <c r="P44" s="13">
        <f>IF($L44="","",IF(AND($L44&gt;0,$K44&lt;&gt;"",$K44&lt;Planstart),"Überfällig: Zahldatum manuell setzen",""))</f>
        <v/>
      </c>
    </row>
    <row r="45">
      <c r="A45" s="12" t="n"/>
      <c r="B45" s="12" t="n"/>
      <c r="C45" s="12" t="n"/>
      <c r="D45" s="14" t="n"/>
      <c r="E45" s="16" t="n"/>
      <c r="F45" s="17" t="n"/>
      <c r="G45" s="21">
        <f>IF($A45="","",IFERROR(VLOOKUP($A45,Kunden!$A$5:$D$54,4,FALSE),PortfolioVerzug))</f>
        <v/>
      </c>
      <c r="H45" s="14" t="n"/>
      <c r="I45" s="12" t="n"/>
      <c r="J45" s="14" t="n"/>
      <c r="K45" s="22">
        <f>IF($H45&lt;&gt;"",$H45,IF(OR($D45="",$F45=""),"",$D45+$F45+IF($G45="",PortfolioVerzug,$G45)))</f>
        <v/>
      </c>
      <c r="L45" s="23">
        <f>IF($E45="","",IF(OR($I45="J",$J45&lt;&gt;""),0,$E45))</f>
        <v/>
      </c>
      <c r="M45" s="21">
        <f>IF($K45="","",IF(AND($K45&gt;=Planstart,$K45&lt;=Planstart+90),INT(($K45-Planstart)/7)+1,""))</f>
        <v/>
      </c>
      <c r="N45" s="21">
        <f>IF($K45="","",IF(AND($K45+SzVerzug&gt;=Planstart,$K45+SzVerzug&lt;=Planstart+90),INT(($K45+SzVerzug-Planstart)/7)+1,""))</f>
        <v/>
      </c>
      <c r="O45" s="23">
        <f>IF($L45="","",IF($A45=SzAusfall,0,$L45))</f>
        <v/>
      </c>
      <c r="P45" s="13">
        <f>IF($L45="","",IF(AND($L45&gt;0,$K45&lt;&gt;"",$K45&lt;Planstart),"Überfällig: Zahldatum manuell setzen",""))</f>
        <v/>
      </c>
    </row>
    <row r="46">
      <c r="A46" s="12" t="n"/>
      <c r="B46" s="12" t="n"/>
      <c r="C46" s="12" t="n"/>
      <c r="D46" s="14" t="n"/>
      <c r="E46" s="16" t="n"/>
      <c r="F46" s="17" t="n"/>
      <c r="G46" s="21">
        <f>IF($A46="","",IFERROR(VLOOKUP($A46,Kunden!$A$5:$D$54,4,FALSE),PortfolioVerzug))</f>
        <v/>
      </c>
      <c r="H46" s="14" t="n"/>
      <c r="I46" s="12" t="n"/>
      <c r="J46" s="14" t="n"/>
      <c r="K46" s="22">
        <f>IF($H46&lt;&gt;"",$H46,IF(OR($D46="",$F46=""),"",$D46+$F46+IF($G46="",PortfolioVerzug,$G46)))</f>
        <v/>
      </c>
      <c r="L46" s="23">
        <f>IF($E46="","",IF(OR($I46="J",$J46&lt;&gt;""),0,$E46))</f>
        <v/>
      </c>
      <c r="M46" s="21">
        <f>IF($K46="","",IF(AND($K46&gt;=Planstart,$K46&lt;=Planstart+90),INT(($K46-Planstart)/7)+1,""))</f>
        <v/>
      </c>
      <c r="N46" s="21">
        <f>IF($K46="","",IF(AND($K46+SzVerzug&gt;=Planstart,$K46+SzVerzug&lt;=Planstart+90),INT(($K46+SzVerzug-Planstart)/7)+1,""))</f>
        <v/>
      </c>
      <c r="O46" s="23">
        <f>IF($L46="","",IF($A46=SzAusfall,0,$L46))</f>
        <v/>
      </c>
      <c r="P46" s="13">
        <f>IF($L46="","",IF(AND($L46&gt;0,$K46&lt;&gt;"",$K46&lt;Planstart),"Überfällig: Zahldatum manuell setzen",""))</f>
        <v/>
      </c>
    </row>
    <row r="47">
      <c r="A47" s="12" t="n"/>
      <c r="B47" s="12" t="n"/>
      <c r="C47" s="12" t="n"/>
      <c r="D47" s="14" t="n"/>
      <c r="E47" s="16" t="n"/>
      <c r="F47" s="17" t="n"/>
      <c r="G47" s="21">
        <f>IF($A47="","",IFERROR(VLOOKUP($A47,Kunden!$A$5:$D$54,4,FALSE),PortfolioVerzug))</f>
        <v/>
      </c>
      <c r="H47" s="14" t="n"/>
      <c r="I47" s="12" t="n"/>
      <c r="J47" s="14" t="n"/>
      <c r="K47" s="22">
        <f>IF($H47&lt;&gt;"",$H47,IF(OR($D47="",$F47=""),"",$D47+$F47+IF($G47="",PortfolioVerzug,$G47)))</f>
        <v/>
      </c>
      <c r="L47" s="23">
        <f>IF($E47="","",IF(OR($I47="J",$J47&lt;&gt;""),0,$E47))</f>
        <v/>
      </c>
      <c r="M47" s="21">
        <f>IF($K47="","",IF(AND($K47&gt;=Planstart,$K47&lt;=Planstart+90),INT(($K47-Planstart)/7)+1,""))</f>
        <v/>
      </c>
      <c r="N47" s="21">
        <f>IF($K47="","",IF(AND($K47+SzVerzug&gt;=Planstart,$K47+SzVerzug&lt;=Planstart+90),INT(($K47+SzVerzug-Planstart)/7)+1,""))</f>
        <v/>
      </c>
      <c r="O47" s="23">
        <f>IF($L47="","",IF($A47=SzAusfall,0,$L47))</f>
        <v/>
      </c>
      <c r="P47" s="13">
        <f>IF($L47="","",IF(AND($L47&gt;0,$K47&lt;&gt;"",$K47&lt;Planstart),"Überfällig: Zahldatum manuell setzen",""))</f>
        <v/>
      </c>
    </row>
    <row r="48">
      <c r="A48" s="12" t="n"/>
      <c r="B48" s="12" t="n"/>
      <c r="C48" s="12" t="n"/>
      <c r="D48" s="14" t="n"/>
      <c r="E48" s="16" t="n"/>
      <c r="F48" s="17" t="n"/>
      <c r="G48" s="21">
        <f>IF($A48="","",IFERROR(VLOOKUP($A48,Kunden!$A$5:$D$54,4,FALSE),PortfolioVerzug))</f>
        <v/>
      </c>
      <c r="H48" s="14" t="n"/>
      <c r="I48" s="12" t="n"/>
      <c r="J48" s="14" t="n"/>
      <c r="K48" s="22">
        <f>IF($H48&lt;&gt;"",$H48,IF(OR($D48="",$F48=""),"",$D48+$F48+IF($G48="",PortfolioVerzug,$G48)))</f>
        <v/>
      </c>
      <c r="L48" s="23">
        <f>IF($E48="","",IF(OR($I48="J",$J48&lt;&gt;""),0,$E48))</f>
        <v/>
      </c>
      <c r="M48" s="21">
        <f>IF($K48="","",IF(AND($K48&gt;=Planstart,$K48&lt;=Planstart+90),INT(($K48-Planstart)/7)+1,""))</f>
        <v/>
      </c>
      <c r="N48" s="21">
        <f>IF($K48="","",IF(AND($K48+SzVerzug&gt;=Planstart,$K48+SzVerzug&lt;=Planstart+90),INT(($K48+SzVerzug-Planstart)/7)+1,""))</f>
        <v/>
      </c>
      <c r="O48" s="23">
        <f>IF($L48="","",IF($A48=SzAusfall,0,$L48))</f>
        <v/>
      </c>
      <c r="P48" s="13">
        <f>IF($L48="","",IF(AND($L48&gt;0,$K48&lt;&gt;"",$K48&lt;Planstart),"Überfällig: Zahldatum manuell setzen",""))</f>
        <v/>
      </c>
    </row>
    <row r="49">
      <c r="A49" s="12" t="n"/>
      <c r="B49" s="12" t="n"/>
      <c r="C49" s="12" t="n"/>
      <c r="D49" s="14" t="n"/>
      <c r="E49" s="16" t="n"/>
      <c r="F49" s="17" t="n"/>
      <c r="G49" s="21">
        <f>IF($A49="","",IFERROR(VLOOKUP($A49,Kunden!$A$5:$D$54,4,FALSE),PortfolioVerzug))</f>
        <v/>
      </c>
      <c r="H49" s="14" t="n"/>
      <c r="I49" s="12" t="n"/>
      <c r="J49" s="14" t="n"/>
      <c r="K49" s="22">
        <f>IF($H49&lt;&gt;"",$H49,IF(OR($D49="",$F49=""),"",$D49+$F49+IF($G49="",PortfolioVerzug,$G49)))</f>
        <v/>
      </c>
      <c r="L49" s="23">
        <f>IF($E49="","",IF(OR($I49="J",$J49&lt;&gt;""),0,$E49))</f>
        <v/>
      </c>
      <c r="M49" s="21">
        <f>IF($K49="","",IF(AND($K49&gt;=Planstart,$K49&lt;=Planstart+90),INT(($K49-Planstart)/7)+1,""))</f>
        <v/>
      </c>
      <c r="N49" s="21">
        <f>IF($K49="","",IF(AND($K49+SzVerzug&gt;=Planstart,$K49+SzVerzug&lt;=Planstart+90),INT(($K49+SzVerzug-Planstart)/7)+1,""))</f>
        <v/>
      </c>
      <c r="O49" s="23">
        <f>IF($L49="","",IF($A49=SzAusfall,0,$L49))</f>
        <v/>
      </c>
      <c r="P49" s="13">
        <f>IF($L49="","",IF(AND($L49&gt;0,$K49&lt;&gt;"",$K49&lt;Planstart),"Überfällig: Zahldatum manuell setzen",""))</f>
        <v/>
      </c>
    </row>
    <row r="50">
      <c r="A50" s="12" t="n"/>
      <c r="B50" s="12" t="n"/>
      <c r="C50" s="12" t="n"/>
      <c r="D50" s="14" t="n"/>
      <c r="E50" s="16" t="n"/>
      <c r="F50" s="17" t="n"/>
      <c r="G50" s="21">
        <f>IF($A50="","",IFERROR(VLOOKUP($A50,Kunden!$A$5:$D$54,4,FALSE),PortfolioVerzug))</f>
        <v/>
      </c>
      <c r="H50" s="14" t="n"/>
      <c r="I50" s="12" t="n"/>
      <c r="J50" s="14" t="n"/>
      <c r="K50" s="22">
        <f>IF($H50&lt;&gt;"",$H50,IF(OR($D50="",$F50=""),"",$D50+$F50+IF($G50="",PortfolioVerzug,$G50)))</f>
        <v/>
      </c>
      <c r="L50" s="23">
        <f>IF($E50="","",IF(OR($I50="J",$J50&lt;&gt;""),0,$E50))</f>
        <v/>
      </c>
      <c r="M50" s="21">
        <f>IF($K50="","",IF(AND($K50&gt;=Planstart,$K50&lt;=Planstart+90),INT(($K50-Planstart)/7)+1,""))</f>
        <v/>
      </c>
      <c r="N50" s="21">
        <f>IF($K50="","",IF(AND($K50+SzVerzug&gt;=Planstart,$K50+SzVerzug&lt;=Planstart+90),INT(($K50+SzVerzug-Planstart)/7)+1,""))</f>
        <v/>
      </c>
      <c r="O50" s="23">
        <f>IF($L50="","",IF($A50=SzAusfall,0,$L50))</f>
        <v/>
      </c>
      <c r="P50" s="13">
        <f>IF($L50="","",IF(AND($L50&gt;0,$K50&lt;&gt;"",$K50&lt;Planstart),"Überfällig: Zahldatum manuell setzen",""))</f>
        <v/>
      </c>
    </row>
    <row r="51">
      <c r="A51" s="12" t="n"/>
      <c r="B51" s="12" t="n"/>
      <c r="C51" s="12" t="n"/>
      <c r="D51" s="14" t="n"/>
      <c r="E51" s="16" t="n"/>
      <c r="F51" s="17" t="n"/>
      <c r="G51" s="21">
        <f>IF($A51="","",IFERROR(VLOOKUP($A51,Kunden!$A$5:$D$54,4,FALSE),PortfolioVerzug))</f>
        <v/>
      </c>
      <c r="H51" s="14" t="n"/>
      <c r="I51" s="12" t="n"/>
      <c r="J51" s="14" t="n"/>
      <c r="K51" s="22">
        <f>IF($H51&lt;&gt;"",$H51,IF(OR($D51="",$F51=""),"",$D51+$F51+IF($G51="",PortfolioVerzug,$G51)))</f>
        <v/>
      </c>
      <c r="L51" s="23">
        <f>IF($E51="","",IF(OR($I51="J",$J51&lt;&gt;""),0,$E51))</f>
        <v/>
      </c>
      <c r="M51" s="21">
        <f>IF($K51="","",IF(AND($K51&gt;=Planstart,$K51&lt;=Planstart+90),INT(($K51-Planstart)/7)+1,""))</f>
        <v/>
      </c>
      <c r="N51" s="21">
        <f>IF($K51="","",IF(AND($K51+SzVerzug&gt;=Planstart,$K51+SzVerzug&lt;=Planstart+90),INT(($K51+SzVerzug-Planstart)/7)+1,""))</f>
        <v/>
      </c>
      <c r="O51" s="23">
        <f>IF($L51="","",IF($A51=SzAusfall,0,$L51))</f>
        <v/>
      </c>
      <c r="P51" s="13">
        <f>IF($L51="","",IF(AND($L51&gt;0,$K51&lt;&gt;"",$K51&lt;Planstart),"Überfällig: Zahldatum manuell setzen",""))</f>
        <v/>
      </c>
    </row>
    <row r="52">
      <c r="A52" s="12" t="n"/>
      <c r="B52" s="12" t="n"/>
      <c r="C52" s="12" t="n"/>
      <c r="D52" s="14" t="n"/>
      <c r="E52" s="16" t="n"/>
      <c r="F52" s="17" t="n"/>
      <c r="G52" s="21">
        <f>IF($A52="","",IFERROR(VLOOKUP($A52,Kunden!$A$5:$D$54,4,FALSE),PortfolioVerzug))</f>
        <v/>
      </c>
      <c r="H52" s="14" t="n"/>
      <c r="I52" s="12" t="n"/>
      <c r="J52" s="14" t="n"/>
      <c r="K52" s="22">
        <f>IF($H52&lt;&gt;"",$H52,IF(OR($D52="",$F52=""),"",$D52+$F52+IF($G52="",PortfolioVerzug,$G52)))</f>
        <v/>
      </c>
      <c r="L52" s="23">
        <f>IF($E52="","",IF(OR($I52="J",$J52&lt;&gt;""),0,$E52))</f>
        <v/>
      </c>
      <c r="M52" s="21">
        <f>IF($K52="","",IF(AND($K52&gt;=Planstart,$K52&lt;=Planstart+90),INT(($K52-Planstart)/7)+1,""))</f>
        <v/>
      </c>
      <c r="N52" s="21">
        <f>IF($K52="","",IF(AND($K52+SzVerzug&gt;=Planstart,$K52+SzVerzug&lt;=Planstart+90),INT(($K52+SzVerzug-Planstart)/7)+1,""))</f>
        <v/>
      </c>
      <c r="O52" s="23">
        <f>IF($L52="","",IF($A52=SzAusfall,0,$L52))</f>
        <v/>
      </c>
      <c r="P52" s="13">
        <f>IF($L52="","",IF(AND($L52&gt;0,$K52&lt;&gt;"",$K52&lt;Planstart),"Überfällig: Zahldatum manuell setzen",""))</f>
        <v/>
      </c>
    </row>
    <row r="53">
      <c r="A53" s="12" t="n"/>
      <c r="B53" s="12" t="n"/>
      <c r="C53" s="12" t="n"/>
      <c r="D53" s="14" t="n"/>
      <c r="E53" s="16" t="n"/>
      <c r="F53" s="17" t="n"/>
      <c r="G53" s="21">
        <f>IF($A53="","",IFERROR(VLOOKUP($A53,Kunden!$A$5:$D$54,4,FALSE),PortfolioVerzug))</f>
        <v/>
      </c>
      <c r="H53" s="14" t="n"/>
      <c r="I53" s="12" t="n"/>
      <c r="J53" s="14" t="n"/>
      <c r="K53" s="22">
        <f>IF($H53&lt;&gt;"",$H53,IF(OR($D53="",$F53=""),"",$D53+$F53+IF($G53="",PortfolioVerzug,$G53)))</f>
        <v/>
      </c>
      <c r="L53" s="23">
        <f>IF($E53="","",IF(OR($I53="J",$J53&lt;&gt;""),0,$E53))</f>
        <v/>
      </c>
      <c r="M53" s="21">
        <f>IF($K53="","",IF(AND($K53&gt;=Planstart,$K53&lt;=Planstart+90),INT(($K53-Planstart)/7)+1,""))</f>
        <v/>
      </c>
      <c r="N53" s="21">
        <f>IF($K53="","",IF(AND($K53+SzVerzug&gt;=Planstart,$K53+SzVerzug&lt;=Planstart+90),INT(($K53+SzVerzug-Planstart)/7)+1,""))</f>
        <v/>
      </c>
      <c r="O53" s="23">
        <f>IF($L53="","",IF($A53=SzAusfall,0,$L53))</f>
        <v/>
      </c>
      <c r="P53" s="13">
        <f>IF($L53="","",IF(AND($L53&gt;0,$K53&lt;&gt;"",$K53&lt;Planstart),"Überfällig: Zahldatum manuell setzen",""))</f>
        <v/>
      </c>
    </row>
    <row r="54">
      <c r="A54" s="12" t="n"/>
      <c r="B54" s="12" t="n"/>
      <c r="C54" s="12" t="n"/>
      <c r="D54" s="14" t="n"/>
      <c r="E54" s="16" t="n"/>
      <c r="F54" s="17" t="n"/>
      <c r="G54" s="21">
        <f>IF($A54="","",IFERROR(VLOOKUP($A54,Kunden!$A$5:$D$54,4,FALSE),PortfolioVerzug))</f>
        <v/>
      </c>
      <c r="H54" s="14" t="n"/>
      <c r="I54" s="12" t="n"/>
      <c r="J54" s="14" t="n"/>
      <c r="K54" s="22">
        <f>IF($H54&lt;&gt;"",$H54,IF(OR($D54="",$F54=""),"",$D54+$F54+IF($G54="",PortfolioVerzug,$G54)))</f>
        <v/>
      </c>
      <c r="L54" s="23">
        <f>IF($E54="","",IF(OR($I54="J",$J54&lt;&gt;""),0,$E54))</f>
        <v/>
      </c>
      <c r="M54" s="21">
        <f>IF($K54="","",IF(AND($K54&gt;=Planstart,$K54&lt;=Planstart+90),INT(($K54-Planstart)/7)+1,""))</f>
        <v/>
      </c>
      <c r="N54" s="21">
        <f>IF($K54="","",IF(AND($K54+SzVerzug&gt;=Planstart,$K54+SzVerzug&lt;=Planstart+90),INT(($K54+SzVerzug-Planstart)/7)+1,""))</f>
        <v/>
      </c>
      <c r="O54" s="23">
        <f>IF($L54="","",IF($A54=SzAusfall,0,$L54))</f>
        <v/>
      </c>
      <c r="P54" s="13">
        <f>IF($L54="","",IF(AND($L54&gt;0,$K54&lt;&gt;"",$K54&lt;Planstart),"Überfällig: Zahldatum manuell setzen",""))</f>
        <v/>
      </c>
    </row>
    <row r="55">
      <c r="A55" s="12" t="n"/>
      <c r="B55" s="12" t="n"/>
      <c r="C55" s="12" t="n"/>
      <c r="D55" s="14" t="n"/>
      <c r="E55" s="16" t="n"/>
      <c r="F55" s="17" t="n"/>
      <c r="G55" s="21">
        <f>IF($A55="","",IFERROR(VLOOKUP($A55,Kunden!$A$5:$D$54,4,FALSE),PortfolioVerzug))</f>
        <v/>
      </c>
      <c r="H55" s="14" t="n"/>
      <c r="I55" s="12" t="n"/>
      <c r="J55" s="14" t="n"/>
      <c r="K55" s="22">
        <f>IF($H55&lt;&gt;"",$H55,IF(OR($D55="",$F55=""),"",$D55+$F55+IF($G55="",PortfolioVerzug,$G55)))</f>
        <v/>
      </c>
      <c r="L55" s="23">
        <f>IF($E55="","",IF(OR($I55="J",$J55&lt;&gt;""),0,$E55))</f>
        <v/>
      </c>
      <c r="M55" s="21">
        <f>IF($K55="","",IF(AND($K55&gt;=Planstart,$K55&lt;=Planstart+90),INT(($K55-Planstart)/7)+1,""))</f>
        <v/>
      </c>
      <c r="N55" s="21">
        <f>IF($K55="","",IF(AND($K55+SzVerzug&gt;=Planstart,$K55+SzVerzug&lt;=Planstart+90),INT(($K55+SzVerzug-Planstart)/7)+1,""))</f>
        <v/>
      </c>
      <c r="O55" s="23">
        <f>IF($L55="","",IF($A55=SzAusfall,0,$L55))</f>
        <v/>
      </c>
      <c r="P55" s="13">
        <f>IF($L55="","",IF(AND($L55&gt;0,$K55&lt;&gt;"",$K55&lt;Planstart),"Überfällig: Zahldatum manuell setzen",""))</f>
        <v/>
      </c>
    </row>
    <row r="56">
      <c r="A56" s="12" t="n"/>
      <c r="B56" s="12" t="n"/>
      <c r="C56" s="12" t="n"/>
      <c r="D56" s="14" t="n"/>
      <c r="E56" s="16" t="n"/>
      <c r="F56" s="17" t="n"/>
      <c r="G56" s="21">
        <f>IF($A56="","",IFERROR(VLOOKUP($A56,Kunden!$A$5:$D$54,4,FALSE),PortfolioVerzug))</f>
        <v/>
      </c>
      <c r="H56" s="14" t="n"/>
      <c r="I56" s="12" t="n"/>
      <c r="J56" s="14" t="n"/>
      <c r="K56" s="22">
        <f>IF($H56&lt;&gt;"",$H56,IF(OR($D56="",$F56=""),"",$D56+$F56+IF($G56="",PortfolioVerzug,$G56)))</f>
        <v/>
      </c>
      <c r="L56" s="23">
        <f>IF($E56="","",IF(OR($I56="J",$J56&lt;&gt;""),0,$E56))</f>
        <v/>
      </c>
      <c r="M56" s="21">
        <f>IF($K56="","",IF(AND($K56&gt;=Planstart,$K56&lt;=Planstart+90),INT(($K56-Planstart)/7)+1,""))</f>
        <v/>
      </c>
      <c r="N56" s="21">
        <f>IF($K56="","",IF(AND($K56+SzVerzug&gt;=Planstart,$K56+SzVerzug&lt;=Planstart+90),INT(($K56+SzVerzug-Planstart)/7)+1,""))</f>
        <v/>
      </c>
      <c r="O56" s="23">
        <f>IF($L56="","",IF($A56=SzAusfall,0,$L56))</f>
        <v/>
      </c>
      <c r="P56" s="13">
        <f>IF($L56="","",IF(AND($L56&gt;0,$K56&lt;&gt;"",$K56&lt;Planstart),"Überfällig: Zahldatum manuell setzen",""))</f>
        <v/>
      </c>
    </row>
    <row r="57">
      <c r="A57" s="12" t="n"/>
      <c r="B57" s="12" t="n"/>
      <c r="C57" s="12" t="n"/>
      <c r="D57" s="14" t="n"/>
      <c r="E57" s="16" t="n"/>
      <c r="F57" s="17" t="n"/>
      <c r="G57" s="21">
        <f>IF($A57="","",IFERROR(VLOOKUP($A57,Kunden!$A$5:$D$54,4,FALSE),PortfolioVerzug))</f>
        <v/>
      </c>
      <c r="H57" s="14" t="n"/>
      <c r="I57" s="12" t="n"/>
      <c r="J57" s="14" t="n"/>
      <c r="K57" s="22">
        <f>IF($H57&lt;&gt;"",$H57,IF(OR($D57="",$F57=""),"",$D57+$F57+IF($G57="",PortfolioVerzug,$G57)))</f>
        <v/>
      </c>
      <c r="L57" s="23">
        <f>IF($E57="","",IF(OR($I57="J",$J57&lt;&gt;""),0,$E57))</f>
        <v/>
      </c>
      <c r="M57" s="21">
        <f>IF($K57="","",IF(AND($K57&gt;=Planstart,$K57&lt;=Planstart+90),INT(($K57-Planstart)/7)+1,""))</f>
        <v/>
      </c>
      <c r="N57" s="21">
        <f>IF($K57="","",IF(AND($K57+SzVerzug&gt;=Planstart,$K57+SzVerzug&lt;=Planstart+90),INT(($K57+SzVerzug-Planstart)/7)+1,""))</f>
        <v/>
      </c>
      <c r="O57" s="23">
        <f>IF($L57="","",IF($A57=SzAusfall,0,$L57))</f>
        <v/>
      </c>
      <c r="P57" s="13">
        <f>IF($L57="","",IF(AND($L57&gt;0,$K57&lt;&gt;"",$K57&lt;Planstart),"Überfällig: Zahldatum manuell setzen",""))</f>
        <v/>
      </c>
    </row>
    <row r="58">
      <c r="A58" s="12" t="n"/>
      <c r="B58" s="12" t="n"/>
      <c r="C58" s="12" t="n"/>
      <c r="D58" s="14" t="n"/>
      <c r="E58" s="16" t="n"/>
      <c r="F58" s="17" t="n"/>
      <c r="G58" s="21">
        <f>IF($A58="","",IFERROR(VLOOKUP($A58,Kunden!$A$5:$D$54,4,FALSE),PortfolioVerzug))</f>
        <v/>
      </c>
      <c r="H58" s="14" t="n"/>
      <c r="I58" s="12" t="n"/>
      <c r="J58" s="14" t="n"/>
      <c r="K58" s="22">
        <f>IF($H58&lt;&gt;"",$H58,IF(OR($D58="",$F58=""),"",$D58+$F58+IF($G58="",PortfolioVerzug,$G58)))</f>
        <v/>
      </c>
      <c r="L58" s="23">
        <f>IF($E58="","",IF(OR($I58="J",$J58&lt;&gt;""),0,$E58))</f>
        <v/>
      </c>
      <c r="M58" s="21">
        <f>IF($K58="","",IF(AND($K58&gt;=Planstart,$K58&lt;=Planstart+90),INT(($K58-Planstart)/7)+1,""))</f>
        <v/>
      </c>
      <c r="N58" s="21">
        <f>IF($K58="","",IF(AND($K58+SzVerzug&gt;=Planstart,$K58+SzVerzug&lt;=Planstart+90),INT(($K58+SzVerzug-Planstart)/7)+1,""))</f>
        <v/>
      </c>
      <c r="O58" s="23">
        <f>IF($L58="","",IF($A58=SzAusfall,0,$L58))</f>
        <v/>
      </c>
      <c r="P58" s="13">
        <f>IF($L58="","",IF(AND($L58&gt;0,$K58&lt;&gt;"",$K58&lt;Planstart),"Überfällig: Zahldatum manuell setzen",""))</f>
        <v/>
      </c>
    </row>
    <row r="59">
      <c r="A59" s="12" t="n"/>
      <c r="B59" s="12" t="n"/>
      <c r="C59" s="12" t="n"/>
      <c r="D59" s="14" t="n"/>
      <c r="E59" s="16" t="n"/>
      <c r="F59" s="17" t="n"/>
      <c r="G59" s="21">
        <f>IF($A59="","",IFERROR(VLOOKUP($A59,Kunden!$A$5:$D$54,4,FALSE),PortfolioVerzug))</f>
        <v/>
      </c>
      <c r="H59" s="14" t="n"/>
      <c r="I59" s="12" t="n"/>
      <c r="J59" s="14" t="n"/>
      <c r="K59" s="22">
        <f>IF($H59&lt;&gt;"",$H59,IF(OR($D59="",$F59=""),"",$D59+$F59+IF($G59="",PortfolioVerzug,$G59)))</f>
        <v/>
      </c>
      <c r="L59" s="23">
        <f>IF($E59="","",IF(OR($I59="J",$J59&lt;&gt;""),0,$E59))</f>
        <v/>
      </c>
      <c r="M59" s="21">
        <f>IF($K59="","",IF(AND($K59&gt;=Planstart,$K59&lt;=Planstart+90),INT(($K59-Planstart)/7)+1,""))</f>
        <v/>
      </c>
      <c r="N59" s="21">
        <f>IF($K59="","",IF(AND($K59+SzVerzug&gt;=Planstart,$K59+SzVerzug&lt;=Planstart+90),INT(($K59+SzVerzug-Planstart)/7)+1,""))</f>
        <v/>
      </c>
      <c r="O59" s="23">
        <f>IF($L59="","",IF($A59=SzAusfall,0,$L59))</f>
        <v/>
      </c>
      <c r="P59" s="13">
        <f>IF($L59="","",IF(AND($L59&gt;0,$K59&lt;&gt;"",$K59&lt;Planstart),"Überfällig: Zahldatum manuell setzen",""))</f>
        <v/>
      </c>
    </row>
    <row r="60">
      <c r="A60" s="12" t="n"/>
      <c r="B60" s="12" t="n"/>
      <c r="C60" s="12" t="n"/>
      <c r="D60" s="14" t="n"/>
      <c r="E60" s="16" t="n"/>
      <c r="F60" s="17" t="n"/>
      <c r="G60" s="21">
        <f>IF($A60="","",IFERROR(VLOOKUP($A60,Kunden!$A$5:$D$54,4,FALSE),PortfolioVerzug))</f>
        <v/>
      </c>
      <c r="H60" s="14" t="n"/>
      <c r="I60" s="12" t="n"/>
      <c r="J60" s="14" t="n"/>
      <c r="K60" s="22">
        <f>IF($H60&lt;&gt;"",$H60,IF(OR($D60="",$F60=""),"",$D60+$F60+IF($G60="",PortfolioVerzug,$G60)))</f>
        <v/>
      </c>
      <c r="L60" s="23">
        <f>IF($E60="","",IF(OR($I60="J",$J60&lt;&gt;""),0,$E60))</f>
        <v/>
      </c>
      <c r="M60" s="21">
        <f>IF($K60="","",IF(AND($K60&gt;=Planstart,$K60&lt;=Planstart+90),INT(($K60-Planstart)/7)+1,""))</f>
        <v/>
      </c>
      <c r="N60" s="21">
        <f>IF($K60="","",IF(AND($K60+SzVerzug&gt;=Planstart,$K60+SzVerzug&lt;=Planstart+90),INT(($K60+SzVerzug-Planstart)/7)+1,""))</f>
        <v/>
      </c>
      <c r="O60" s="23">
        <f>IF($L60="","",IF($A60=SzAusfall,0,$L60))</f>
        <v/>
      </c>
      <c r="P60" s="13">
        <f>IF($L60="","",IF(AND($L60&gt;0,$K60&lt;&gt;"",$K60&lt;Planstart),"Überfällig: Zahldatum manuell setzen",""))</f>
        <v/>
      </c>
    </row>
    <row r="61">
      <c r="A61" s="12" t="n"/>
      <c r="B61" s="12" t="n"/>
      <c r="C61" s="12" t="n"/>
      <c r="D61" s="14" t="n"/>
      <c r="E61" s="16" t="n"/>
      <c r="F61" s="17" t="n"/>
      <c r="G61" s="21">
        <f>IF($A61="","",IFERROR(VLOOKUP($A61,Kunden!$A$5:$D$54,4,FALSE),PortfolioVerzug))</f>
        <v/>
      </c>
      <c r="H61" s="14" t="n"/>
      <c r="I61" s="12" t="n"/>
      <c r="J61" s="14" t="n"/>
      <c r="K61" s="22">
        <f>IF($H61&lt;&gt;"",$H61,IF(OR($D61="",$F61=""),"",$D61+$F61+IF($G61="",PortfolioVerzug,$G61)))</f>
        <v/>
      </c>
      <c r="L61" s="23">
        <f>IF($E61="","",IF(OR($I61="J",$J61&lt;&gt;""),0,$E61))</f>
        <v/>
      </c>
      <c r="M61" s="21">
        <f>IF($K61="","",IF(AND($K61&gt;=Planstart,$K61&lt;=Planstart+90),INT(($K61-Planstart)/7)+1,""))</f>
        <v/>
      </c>
      <c r="N61" s="21">
        <f>IF($K61="","",IF(AND($K61+SzVerzug&gt;=Planstart,$K61+SzVerzug&lt;=Planstart+90),INT(($K61+SzVerzug-Planstart)/7)+1,""))</f>
        <v/>
      </c>
      <c r="O61" s="23">
        <f>IF($L61="","",IF($A61=SzAusfall,0,$L61))</f>
        <v/>
      </c>
      <c r="P61" s="13">
        <f>IF($L61="","",IF(AND($L61&gt;0,$K61&lt;&gt;"",$K61&lt;Planstart),"Überfällig: Zahldatum manuell setzen",""))</f>
        <v/>
      </c>
    </row>
    <row r="62">
      <c r="A62" s="12" t="n"/>
      <c r="B62" s="12" t="n"/>
      <c r="C62" s="12" t="n"/>
      <c r="D62" s="14" t="n"/>
      <c r="E62" s="16" t="n"/>
      <c r="F62" s="17" t="n"/>
      <c r="G62" s="21">
        <f>IF($A62="","",IFERROR(VLOOKUP($A62,Kunden!$A$5:$D$54,4,FALSE),PortfolioVerzug))</f>
        <v/>
      </c>
      <c r="H62" s="14" t="n"/>
      <c r="I62" s="12" t="n"/>
      <c r="J62" s="14" t="n"/>
      <c r="K62" s="22">
        <f>IF($H62&lt;&gt;"",$H62,IF(OR($D62="",$F62=""),"",$D62+$F62+IF($G62="",PortfolioVerzug,$G62)))</f>
        <v/>
      </c>
      <c r="L62" s="23">
        <f>IF($E62="","",IF(OR($I62="J",$J62&lt;&gt;""),0,$E62))</f>
        <v/>
      </c>
      <c r="M62" s="21">
        <f>IF($K62="","",IF(AND($K62&gt;=Planstart,$K62&lt;=Planstart+90),INT(($K62-Planstart)/7)+1,""))</f>
        <v/>
      </c>
      <c r="N62" s="21">
        <f>IF($K62="","",IF(AND($K62+SzVerzug&gt;=Planstart,$K62+SzVerzug&lt;=Planstart+90),INT(($K62+SzVerzug-Planstart)/7)+1,""))</f>
        <v/>
      </c>
      <c r="O62" s="23">
        <f>IF($L62="","",IF($A62=SzAusfall,0,$L62))</f>
        <v/>
      </c>
      <c r="P62" s="13">
        <f>IF($L62="","",IF(AND($L62&gt;0,$K62&lt;&gt;"",$K62&lt;Planstart),"Überfällig: Zahldatum manuell setzen",""))</f>
        <v/>
      </c>
    </row>
    <row r="63">
      <c r="A63" s="12" t="n"/>
      <c r="B63" s="12" t="n"/>
      <c r="C63" s="12" t="n"/>
      <c r="D63" s="14" t="n"/>
      <c r="E63" s="16" t="n"/>
      <c r="F63" s="17" t="n"/>
      <c r="G63" s="21">
        <f>IF($A63="","",IFERROR(VLOOKUP($A63,Kunden!$A$5:$D$54,4,FALSE),PortfolioVerzug))</f>
        <v/>
      </c>
      <c r="H63" s="14" t="n"/>
      <c r="I63" s="12" t="n"/>
      <c r="J63" s="14" t="n"/>
      <c r="K63" s="22">
        <f>IF($H63&lt;&gt;"",$H63,IF(OR($D63="",$F63=""),"",$D63+$F63+IF($G63="",PortfolioVerzug,$G63)))</f>
        <v/>
      </c>
      <c r="L63" s="23">
        <f>IF($E63="","",IF(OR($I63="J",$J63&lt;&gt;""),0,$E63))</f>
        <v/>
      </c>
      <c r="M63" s="21">
        <f>IF($K63="","",IF(AND($K63&gt;=Planstart,$K63&lt;=Planstart+90),INT(($K63-Planstart)/7)+1,""))</f>
        <v/>
      </c>
      <c r="N63" s="21">
        <f>IF($K63="","",IF(AND($K63+SzVerzug&gt;=Planstart,$K63+SzVerzug&lt;=Planstart+90),INT(($K63+SzVerzug-Planstart)/7)+1,""))</f>
        <v/>
      </c>
      <c r="O63" s="23">
        <f>IF($L63="","",IF($A63=SzAusfall,0,$L63))</f>
        <v/>
      </c>
      <c r="P63" s="13">
        <f>IF($L63="","",IF(AND($L63&gt;0,$K63&lt;&gt;"",$K63&lt;Planstart),"Überfällig: Zahldatum manuell setzen",""))</f>
        <v/>
      </c>
    </row>
    <row r="64">
      <c r="A64" s="12" t="n"/>
      <c r="B64" s="12" t="n"/>
      <c r="C64" s="12" t="n"/>
      <c r="D64" s="14" t="n"/>
      <c r="E64" s="16" t="n"/>
      <c r="F64" s="17" t="n"/>
      <c r="G64" s="21">
        <f>IF($A64="","",IFERROR(VLOOKUP($A64,Kunden!$A$5:$D$54,4,FALSE),PortfolioVerzug))</f>
        <v/>
      </c>
      <c r="H64" s="14" t="n"/>
      <c r="I64" s="12" t="n"/>
      <c r="J64" s="14" t="n"/>
      <c r="K64" s="22">
        <f>IF($H64&lt;&gt;"",$H64,IF(OR($D64="",$F64=""),"",$D64+$F64+IF($G64="",PortfolioVerzug,$G64)))</f>
        <v/>
      </c>
      <c r="L64" s="23">
        <f>IF($E64="","",IF(OR($I64="J",$J64&lt;&gt;""),0,$E64))</f>
        <v/>
      </c>
      <c r="M64" s="21">
        <f>IF($K64="","",IF(AND($K64&gt;=Planstart,$K64&lt;=Planstart+90),INT(($K64-Planstart)/7)+1,""))</f>
        <v/>
      </c>
      <c r="N64" s="21">
        <f>IF($K64="","",IF(AND($K64+SzVerzug&gt;=Planstart,$K64+SzVerzug&lt;=Planstart+90),INT(($K64+SzVerzug-Planstart)/7)+1,""))</f>
        <v/>
      </c>
      <c r="O64" s="23">
        <f>IF($L64="","",IF($A64=SzAusfall,0,$L64))</f>
        <v/>
      </c>
      <c r="P64" s="13">
        <f>IF($L64="","",IF(AND($L64&gt;0,$K64&lt;&gt;"",$K64&lt;Planstart),"Überfällig: Zahldatum manuell setzen",""))</f>
        <v/>
      </c>
    </row>
    <row r="65">
      <c r="A65" s="12" t="n"/>
      <c r="B65" s="12" t="n"/>
      <c r="C65" s="12" t="n"/>
      <c r="D65" s="14" t="n"/>
      <c r="E65" s="16" t="n"/>
      <c r="F65" s="17" t="n"/>
      <c r="G65" s="21">
        <f>IF($A65="","",IFERROR(VLOOKUP($A65,Kunden!$A$5:$D$54,4,FALSE),PortfolioVerzug))</f>
        <v/>
      </c>
      <c r="H65" s="14" t="n"/>
      <c r="I65" s="12" t="n"/>
      <c r="J65" s="14" t="n"/>
      <c r="K65" s="22">
        <f>IF($H65&lt;&gt;"",$H65,IF(OR($D65="",$F65=""),"",$D65+$F65+IF($G65="",PortfolioVerzug,$G65)))</f>
        <v/>
      </c>
      <c r="L65" s="23">
        <f>IF($E65="","",IF(OR($I65="J",$J65&lt;&gt;""),0,$E65))</f>
        <v/>
      </c>
      <c r="M65" s="21">
        <f>IF($K65="","",IF(AND($K65&gt;=Planstart,$K65&lt;=Planstart+90),INT(($K65-Planstart)/7)+1,""))</f>
        <v/>
      </c>
      <c r="N65" s="21">
        <f>IF($K65="","",IF(AND($K65+SzVerzug&gt;=Planstart,$K65+SzVerzug&lt;=Planstart+90),INT(($K65+SzVerzug-Planstart)/7)+1,""))</f>
        <v/>
      </c>
      <c r="O65" s="23">
        <f>IF($L65="","",IF($A65=SzAusfall,0,$L65))</f>
        <v/>
      </c>
      <c r="P65" s="13">
        <f>IF($L65="","",IF(AND($L65&gt;0,$K65&lt;&gt;"",$K65&lt;Planstart),"Überfällig: Zahldatum manuell setzen",""))</f>
        <v/>
      </c>
    </row>
    <row r="66">
      <c r="A66" s="12" t="n"/>
      <c r="B66" s="12" t="n"/>
      <c r="C66" s="12" t="n"/>
      <c r="D66" s="14" t="n"/>
      <c r="E66" s="16" t="n"/>
      <c r="F66" s="17" t="n"/>
      <c r="G66" s="21">
        <f>IF($A66="","",IFERROR(VLOOKUP($A66,Kunden!$A$5:$D$54,4,FALSE),PortfolioVerzug))</f>
        <v/>
      </c>
      <c r="H66" s="14" t="n"/>
      <c r="I66" s="12" t="n"/>
      <c r="J66" s="14" t="n"/>
      <c r="K66" s="22">
        <f>IF($H66&lt;&gt;"",$H66,IF(OR($D66="",$F66=""),"",$D66+$F66+IF($G66="",PortfolioVerzug,$G66)))</f>
        <v/>
      </c>
      <c r="L66" s="23">
        <f>IF($E66="","",IF(OR($I66="J",$J66&lt;&gt;""),0,$E66))</f>
        <v/>
      </c>
      <c r="M66" s="21">
        <f>IF($K66="","",IF(AND($K66&gt;=Planstart,$K66&lt;=Planstart+90),INT(($K66-Planstart)/7)+1,""))</f>
        <v/>
      </c>
      <c r="N66" s="21">
        <f>IF($K66="","",IF(AND($K66+SzVerzug&gt;=Planstart,$K66+SzVerzug&lt;=Planstart+90),INT(($K66+SzVerzug-Planstart)/7)+1,""))</f>
        <v/>
      </c>
      <c r="O66" s="23">
        <f>IF($L66="","",IF($A66=SzAusfall,0,$L66))</f>
        <v/>
      </c>
      <c r="P66" s="13">
        <f>IF($L66="","",IF(AND($L66&gt;0,$K66&lt;&gt;"",$K66&lt;Planstart),"Überfällig: Zahldatum manuell setzen",""))</f>
        <v/>
      </c>
    </row>
    <row r="67">
      <c r="A67" s="12" t="n"/>
      <c r="B67" s="12" t="n"/>
      <c r="C67" s="12" t="n"/>
      <c r="D67" s="14" t="n"/>
      <c r="E67" s="16" t="n"/>
      <c r="F67" s="17" t="n"/>
      <c r="G67" s="21">
        <f>IF($A67="","",IFERROR(VLOOKUP($A67,Kunden!$A$5:$D$54,4,FALSE),PortfolioVerzug))</f>
        <v/>
      </c>
      <c r="H67" s="14" t="n"/>
      <c r="I67" s="12" t="n"/>
      <c r="J67" s="14" t="n"/>
      <c r="K67" s="22">
        <f>IF($H67&lt;&gt;"",$H67,IF(OR($D67="",$F67=""),"",$D67+$F67+IF($G67="",PortfolioVerzug,$G67)))</f>
        <v/>
      </c>
      <c r="L67" s="23">
        <f>IF($E67="","",IF(OR($I67="J",$J67&lt;&gt;""),0,$E67))</f>
        <v/>
      </c>
      <c r="M67" s="21">
        <f>IF($K67="","",IF(AND($K67&gt;=Planstart,$K67&lt;=Planstart+90),INT(($K67-Planstart)/7)+1,""))</f>
        <v/>
      </c>
      <c r="N67" s="21">
        <f>IF($K67="","",IF(AND($K67+SzVerzug&gt;=Planstart,$K67+SzVerzug&lt;=Planstart+90),INT(($K67+SzVerzug-Planstart)/7)+1,""))</f>
        <v/>
      </c>
      <c r="O67" s="23">
        <f>IF($L67="","",IF($A67=SzAusfall,0,$L67))</f>
        <v/>
      </c>
      <c r="P67" s="13">
        <f>IF($L67="","",IF(AND($L67&gt;0,$K67&lt;&gt;"",$K67&lt;Planstart),"Überfällig: Zahldatum manuell setzen",""))</f>
        <v/>
      </c>
    </row>
    <row r="68">
      <c r="A68" s="12" t="n"/>
      <c r="B68" s="12" t="n"/>
      <c r="C68" s="12" t="n"/>
      <c r="D68" s="14" t="n"/>
      <c r="E68" s="16" t="n"/>
      <c r="F68" s="17" t="n"/>
      <c r="G68" s="21">
        <f>IF($A68="","",IFERROR(VLOOKUP($A68,Kunden!$A$5:$D$54,4,FALSE),PortfolioVerzug))</f>
        <v/>
      </c>
      <c r="H68" s="14" t="n"/>
      <c r="I68" s="12" t="n"/>
      <c r="J68" s="14" t="n"/>
      <c r="K68" s="22">
        <f>IF($H68&lt;&gt;"",$H68,IF(OR($D68="",$F68=""),"",$D68+$F68+IF($G68="",PortfolioVerzug,$G68)))</f>
        <v/>
      </c>
      <c r="L68" s="23">
        <f>IF($E68="","",IF(OR($I68="J",$J68&lt;&gt;""),0,$E68))</f>
        <v/>
      </c>
      <c r="M68" s="21">
        <f>IF($K68="","",IF(AND($K68&gt;=Planstart,$K68&lt;=Planstart+90),INT(($K68-Planstart)/7)+1,""))</f>
        <v/>
      </c>
      <c r="N68" s="21">
        <f>IF($K68="","",IF(AND($K68+SzVerzug&gt;=Planstart,$K68+SzVerzug&lt;=Planstart+90),INT(($K68+SzVerzug-Planstart)/7)+1,""))</f>
        <v/>
      </c>
      <c r="O68" s="23">
        <f>IF($L68="","",IF($A68=SzAusfall,0,$L68))</f>
        <v/>
      </c>
      <c r="P68" s="13">
        <f>IF($L68="","",IF(AND($L68&gt;0,$K68&lt;&gt;"",$K68&lt;Planstart),"Überfällig: Zahldatum manuell setzen",""))</f>
        <v/>
      </c>
    </row>
    <row r="69">
      <c r="A69" s="12" t="n"/>
      <c r="B69" s="12" t="n"/>
      <c r="C69" s="12" t="n"/>
      <c r="D69" s="14" t="n"/>
      <c r="E69" s="16" t="n"/>
      <c r="F69" s="17" t="n"/>
      <c r="G69" s="21">
        <f>IF($A69="","",IFERROR(VLOOKUP($A69,Kunden!$A$5:$D$54,4,FALSE),PortfolioVerzug))</f>
        <v/>
      </c>
      <c r="H69" s="14" t="n"/>
      <c r="I69" s="12" t="n"/>
      <c r="J69" s="14" t="n"/>
      <c r="K69" s="22">
        <f>IF($H69&lt;&gt;"",$H69,IF(OR($D69="",$F69=""),"",$D69+$F69+IF($G69="",PortfolioVerzug,$G69)))</f>
        <v/>
      </c>
      <c r="L69" s="23">
        <f>IF($E69="","",IF(OR($I69="J",$J69&lt;&gt;""),0,$E69))</f>
        <v/>
      </c>
      <c r="M69" s="21">
        <f>IF($K69="","",IF(AND($K69&gt;=Planstart,$K69&lt;=Planstart+90),INT(($K69-Planstart)/7)+1,""))</f>
        <v/>
      </c>
      <c r="N69" s="21">
        <f>IF($K69="","",IF(AND($K69+SzVerzug&gt;=Planstart,$K69+SzVerzug&lt;=Planstart+90),INT(($K69+SzVerzug-Planstart)/7)+1,""))</f>
        <v/>
      </c>
      <c r="O69" s="23">
        <f>IF($L69="","",IF($A69=SzAusfall,0,$L69))</f>
        <v/>
      </c>
      <c r="P69" s="13">
        <f>IF($L69="","",IF(AND($L69&gt;0,$K69&lt;&gt;"",$K69&lt;Planstart),"Überfällig: Zahldatum manuell setzen",""))</f>
        <v/>
      </c>
    </row>
    <row r="70">
      <c r="A70" s="12" t="n"/>
      <c r="B70" s="12" t="n"/>
      <c r="C70" s="12" t="n"/>
      <c r="D70" s="14" t="n"/>
      <c r="E70" s="16" t="n"/>
      <c r="F70" s="17" t="n"/>
      <c r="G70" s="21">
        <f>IF($A70="","",IFERROR(VLOOKUP($A70,Kunden!$A$5:$D$54,4,FALSE),PortfolioVerzug))</f>
        <v/>
      </c>
      <c r="H70" s="14" t="n"/>
      <c r="I70" s="12" t="n"/>
      <c r="J70" s="14" t="n"/>
      <c r="K70" s="22">
        <f>IF($H70&lt;&gt;"",$H70,IF(OR($D70="",$F70=""),"",$D70+$F70+IF($G70="",PortfolioVerzug,$G70)))</f>
        <v/>
      </c>
      <c r="L70" s="23">
        <f>IF($E70="","",IF(OR($I70="J",$J70&lt;&gt;""),0,$E70))</f>
        <v/>
      </c>
      <c r="M70" s="21">
        <f>IF($K70="","",IF(AND($K70&gt;=Planstart,$K70&lt;=Planstart+90),INT(($K70-Planstart)/7)+1,""))</f>
        <v/>
      </c>
      <c r="N70" s="21">
        <f>IF($K70="","",IF(AND($K70+SzVerzug&gt;=Planstart,$K70+SzVerzug&lt;=Planstart+90),INT(($K70+SzVerzug-Planstart)/7)+1,""))</f>
        <v/>
      </c>
      <c r="O70" s="23">
        <f>IF($L70="","",IF($A70=SzAusfall,0,$L70))</f>
        <v/>
      </c>
      <c r="P70" s="13">
        <f>IF($L70="","",IF(AND($L70&gt;0,$K70&lt;&gt;"",$K70&lt;Planstart),"Überfällig: Zahldatum manuell setzen",""))</f>
        <v/>
      </c>
    </row>
    <row r="71">
      <c r="A71" s="12" t="n"/>
      <c r="B71" s="12" t="n"/>
      <c r="C71" s="12" t="n"/>
      <c r="D71" s="14" t="n"/>
      <c r="E71" s="16" t="n"/>
      <c r="F71" s="17" t="n"/>
      <c r="G71" s="21">
        <f>IF($A71="","",IFERROR(VLOOKUP($A71,Kunden!$A$5:$D$54,4,FALSE),PortfolioVerzug))</f>
        <v/>
      </c>
      <c r="H71" s="14" t="n"/>
      <c r="I71" s="12" t="n"/>
      <c r="J71" s="14" t="n"/>
      <c r="K71" s="22">
        <f>IF($H71&lt;&gt;"",$H71,IF(OR($D71="",$F71=""),"",$D71+$F71+IF($G71="",PortfolioVerzug,$G71)))</f>
        <v/>
      </c>
      <c r="L71" s="23">
        <f>IF($E71="","",IF(OR($I71="J",$J71&lt;&gt;""),0,$E71))</f>
        <v/>
      </c>
      <c r="M71" s="21">
        <f>IF($K71="","",IF(AND($K71&gt;=Planstart,$K71&lt;=Planstart+90),INT(($K71-Planstart)/7)+1,""))</f>
        <v/>
      </c>
      <c r="N71" s="21">
        <f>IF($K71="","",IF(AND($K71+SzVerzug&gt;=Planstart,$K71+SzVerzug&lt;=Planstart+90),INT(($K71+SzVerzug-Planstart)/7)+1,""))</f>
        <v/>
      </c>
      <c r="O71" s="23">
        <f>IF($L71="","",IF($A71=SzAusfall,0,$L71))</f>
        <v/>
      </c>
      <c r="P71" s="13">
        <f>IF($L71="","",IF(AND($L71&gt;0,$K71&lt;&gt;"",$K71&lt;Planstart),"Überfällig: Zahldatum manuell setzen",""))</f>
        <v/>
      </c>
    </row>
    <row r="72">
      <c r="A72" s="12" t="n"/>
      <c r="B72" s="12" t="n"/>
      <c r="C72" s="12" t="n"/>
      <c r="D72" s="14" t="n"/>
      <c r="E72" s="16" t="n"/>
      <c r="F72" s="17" t="n"/>
      <c r="G72" s="21">
        <f>IF($A72="","",IFERROR(VLOOKUP($A72,Kunden!$A$5:$D$54,4,FALSE),PortfolioVerzug))</f>
        <v/>
      </c>
      <c r="H72" s="14" t="n"/>
      <c r="I72" s="12" t="n"/>
      <c r="J72" s="14" t="n"/>
      <c r="K72" s="22">
        <f>IF($H72&lt;&gt;"",$H72,IF(OR($D72="",$F72=""),"",$D72+$F72+IF($G72="",PortfolioVerzug,$G72)))</f>
        <v/>
      </c>
      <c r="L72" s="23">
        <f>IF($E72="","",IF(OR($I72="J",$J72&lt;&gt;""),0,$E72))</f>
        <v/>
      </c>
      <c r="M72" s="21">
        <f>IF($K72="","",IF(AND($K72&gt;=Planstart,$K72&lt;=Planstart+90),INT(($K72-Planstart)/7)+1,""))</f>
        <v/>
      </c>
      <c r="N72" s="21">
        <f>IF($K72="","",IF(AND($K72+SzVerzug&gt;=Planstart,$K72+SzVerzug&lt;=Planstart+90),INT(($K72+SzVerzug-Planstart)/7)+1,""))</f>
        <v/>
      </c>
      <c r="O72" s="23">
        <f>IF($L72="","",IF($A72=SzAusfall,0,$L72))</f>
        <v/>
      </c>
      <c r="P72" s="13">
        <f>IF($L72="","",IF(AND($L72&gt;0,$K72&lt;&gt;"",$K72&lt;Planstart),"Überfällig: Zahldatum manuell setzen",""))</f>
        <v/>
      </c>
    </row>
    <row r="73">
      <c r="A73" s="12" t="n"/>
      <c r="B73" s="12" t="n"/>
      <c r="C73" s="12" t="n"/>
      <c r="D73" s="14" t="n"/>
      <c r="E73" s="16" t="n"/>
      <c r="F73" s="17" t="n"/>
      <c r="G73" s="21">
        <f>IF($A73="","",IFERROR(VLOOKUP($A73,Kunden!$A$5:$D$54,4,FALSE),PortfolioVerzug))</f>
        <v/>
      </c>
      <c r="H73" s="14" t="n"/>
      <c r="I73" s="12" t="n"/>
      <c r="J73" s="14" t="n"/>
      <c r="K73" s="22">
        <f>IF($H73&lt;&gt;"",$H73,IF(OR($D73="",$F73=""),"",$D73+$F73+IF($G73="",PortfolioVerzug,$G73)))</f>
        <v/>
      </c>
      <c r="L73" s="23">
        <f>IF($E73="","",IF(OR($I73="J",$J73&lt;&gt;""),0,$E73))</f>
        <v/>
      </c>
      <c r="M73" s="21">
        <f>IF($K73="","",IF(AND($K73&gt;=Planstart,$K73&lt;=Planstart+90),INT(($K73-Planstart)/7)+1,""))</f>
        <v/>
      </c>
      <c r="N73" s="21">
        <f>IF($K73="","",IF(AND($K73+SzVerzug&gt;=Planstart,$K73+SzVerzug&lt;=Planstart+90),INT(($K73+SzVerzug-Planstart)/7)+1,""))</f>
        <v/>
      </c>
      <c r="O73" s="23">
        <f>IF($L73="","",IF($A73=SzAusfall,0,$L73))</f>
        <v/>
      </c>
      <c r="P73" s="13">
        <f>IF($L73="","",IF(AND($L73&gt;0,$K73&lt;&gt;"",$K73&lt;Planstart),"Überfällig: Zahldatum manuell setzen",""))</f>
        <v/>
      </c>
    </row>
    <row r="74">
      <c r="A74" s="12" t="n"/>
      <c r="B74" s="12" t="n"/>
      <c r="C74" s="12" t="n"/>
      <c r="D74" s="14" t="n"/>
      <c r="E74" s="16" t="n"/>
      <c r="F74" s="17" t="n"/>
      <c r="G74" s="21">
        <f>IF($A74="","",IFERROR(VLOOKUP($A74,Kunden!$A$5:$D$54,4,FALSE),PortfolioVerzug))</f>
        <v/>
      </c>
      <c r="H74" s="14" t="n"/>
      <c r="I74" s="12" t="n"/>
      <c r="J74" s="14" t="n"/>
      <c r="K74" s="22">
        <f>IF($H74&lt;&gt;"",$H74,IF(OR($D74="",$F74=""),"",$D74+$F74+IF($G74="",PortfolioVerzug,$G74)))</f>
        <v/>
      </c>
      <c r="L74" s="23">
        <f>IF($E74="","",IF(OR($I74="J",$J74&lt;&gt;""),0,$E74))</f>
        <v/>
      </c>
      <c r="M74" s="21">
        <f>IF($K74="","",IF(AND($K74&gt;=Planstart,$K74&lt;=Planstart+90),INT(($K74-Planstart)/7)+1,""))</f>
        <v/>
      </c>
      <c r="N74" s="21">
        <f>IF($K74="","",IF(AND($K74+SzVerzug&gt;=Planstart,$K74+SzVerzug&lt;=Planstart+90),INT(($K74+SzVerzug-Planstart)/7)+1,""))</f>
        <v/>
      </c>
      <c r="O74" s="23">
        <f>IF($L74="","",IF($A74=SzAusfall,0,$L74))</f>
        <v/>
      </c>
      <c r="P74" s="13">
        <f>IF($L74="","",IF(AND($L74&gt;0,$K74&lt;&gt;"",$K74&lt;Planstart),"Überfällig: Zahldatum manuell setzen",""))</f>
        <v/>
      </c>
    </row>
    <row r="75">
      <c r="A75" s="12" t="n"/>
      <c r="B75" s="12" t="n"/>
      <c r="C75" s="12" t="n"/>
      <c r="D75" s="14" t="n"/>
      <c r="E75" s="16" t="n"/>
      <c r="F75" s="17" t="n"/>
      <c r="G75" s="21">
        <f>IF($A75="","",IFERROR(VLOOKUP($A75,Kunden!$A$5:$D$54,4,FALSE),PortfolioVerzug))</f>
        <v/>
      </c>
      <c r="H75" s="14" t="n"/>
      <c r="I75" s="12" t="n"/>
      <c r="J75" s="14" t="n"/>
      <c r="K75" s="22">
        <f>IF($H75&lt;&gt;"",$H75,IF(OR($D75="",$F75=""),"",$D75+$F75+IF($G75="",PortfolioVerzug,$G75)))</f>
        <v/>
      </c>
      <c r="L75" s="23">
        <f>IF($E75="","",IF(OR($I75="J",$J75&lt;&gt;""),0,$E75))</f>
        <v/>
      </c>
      <c r="M75" s="21">
        <f>IF($K75="","",IF(AND($K75&gt;=Planstart,$K75&lt;=Planstart+90),INT(($K75-Planstart)/7)+1,""))</f>
        <v/>
      </c>
      <c r="N75" s="21">
        <f>IF($K75="","",IF(AND($K75+SzVerzug&gt;=Planstart,$K75+SzVerzug&lt;=Planstart+90),INT(($K75+SzVerzug-Planstart)/7)+1,""))</f>
        <v/>
      </c>
      <c r="O75" s="23">
        <f>IF($L75="","",IF($A75=SzAusfall,0,$L75))</f>
        <v/>
      </c>
      <c r="P75" s="13">
        <f>IF($L75="","",IF(AND($L75&gt;0,$K75&lt;&gt;"",$K75&lt;Planstart),"Überfällig: Zahldatum manuell setzen",""))</f>
        <v/>
      </c>
    </row>
    <row r="76">
      <c r="A76" s="12" t="n"/>
      <c r="B76" s="12" t="n"/>
      <c r="C76" s="12" t="n"/>
      <c r="D76" s="14" t="n"/>
      <c r="E76" s="16" t="n"/>
      <c r="F76" s="17" t="n"/>
      <c r="G76" s="21">
        <f>IF($A76="","",IFERROR(VLOOKUP($A76,Kunden!$A$5:$D$54,4,FALSE),PortfolioVerzug))</f>
        <v/>
      </c>
      <c r="H76" s="14" t="n"/>
      <c r="I76" s="12" t="n"/>
      <c r="J76" s="14" t="n"/>
      <c r="K76" s="22">
        <f>IF($H76&lt;&gt;"",$H76,IF(OR($D76="",$F76=""),"",$D76+$F76+IF($G76="",PortfolioVerzug,$G76)))</f>
        <v/>
      </c>
      <c r="L76" s="23">
        <f>IF($E76="","",IF(OR($I76="J",$J76&lt;&gt;""),0,$E76))</f>
        <v/>
      </c>
      <c r="M76" s="21">
        <f>IF($K76="","",IF(AND($K76&gt;=Planstart,$K76&lt;=Planstart+90),INT(($K76-Planstart)/7)+1,""))</f>
        <v/>
      </c>
      <c r="N76" s="21">
        <f>IF($K76="","",IF(AND($K76+SzVerzug&gt;=Planstart,$K76+SzVerzug&lt;=Planstart+90),INT(($K76+SzVerzug-Planstart)/7)+1,""))</f>
        <v/>
      </c>
      <c r="O76" s="23">
        <f>IF($L76="","",IF($A76=SzAusfall,0,$L76))</f>
        <v/>
      </c>
      <c r="P76" s="13">
        <f>IF($L76="","",IF(AND($L76&gt;0,$K76&lt;&gt;"",$K76&lt;Planstart),"Überfällig: Zahldatum manuell setzen",""))</f>
        <v/>
      </c>
    </row>
    <row r="77">
      <c r="A77" s="12" t="n"/>
      <c r="B77" s="12" t="n"/>
      <c r="C77" s="12" t="n"/>
      <c r="D77" s="14" t="n"/>
      <c r="E77" s="16" t="n"/>
      <c r="F77" s="17" t="n"/>
      <c r="G77" s="21">
        <f>IF($A77="","",IFERROR(VLOOKUP($A77,Kunden!$A$5:$D$54,4,FALSE),PortfolioVerzug))</f>
        <v/>
      </c>
      <c r="H77" s="14" t="n"/>
      <c r="I77" s="12" t="n"/>
      <c r="J77" s="14" t="n"/>
      <c r="K77" s="22">
        <f>IF($H77&lt;&gt;"",$H77,IF(OR($D77="",$F77=""),"",$D77+$F77+IF($G77="",PortfolioVerzug,$G77)))</f>
        <v/>
      </c>
      <c r="L77" s="23">
        <f>IF($E77="","",IF(OR($I77="J",$J77&lt;&gt;""),0,$E77))</f>
        <v/>
      </c>
      <c r="M77" s="21">
        <f>IF($K77="","",IF(AND($K77&gt;=Planstart,$K77&lt;=Planstart+90),INT(($K77-Planstart)/7)+1,""))</f>
        <v/>
      </c>
      <c r="N77" s="21">
        <f>IF($K77="","",IF(AND($K77+SzVerzug&gt;=Planstart,$K77+SzVerzug&lt;=Planstart+90),INT(($K77+SzVerzug-Planstart)/7)+1,""))</f>
        <v/>
      </c>
      <c r="O77" s="23">
        <f>IF($L77="","",IF($A77=SzAusfall,0,$L77))</f>
        <v/>
      </c>
      <c r="P77" s="13">
        <f>IF($L77="","",IF(AND($L77&gt;0,$K77&lt;&gt;"",$K77&lt;Planstart),"Überfällig: Zahldatum manuell setzen",""))</f>
        <v/>
      </c>
    </row>
    <row r="78">
      <c r="A78" s="12" t="n"/>
      <c r="B78" s="12" t="n"/>
      <c r="C78" s="12" t="n"/>
      <c r="D78" s="14" t="n"/>
      <c r="E78" s="16" t="n"/>
      <c r="F78" s="17" t="n"/>
      <c r="G78" s="21">
        <f>IF($A78="","",IFERROR(VLOOKUP($A78,Kunden!$A$5:$D$54,4,FALSE),PortfolioVerzug))</f>
        <v/>
      </c>
      <c r="H78" s="14" t="n"/>
      <c r="I78" s="12" t="n"/>
      <c r="J78" s="14" t="n"/>
      <c r="K78" s="22">
        <f>IF($H78&lt;&gt;"",$H78,IF(OR($D78="",$F78=""),"",$D78+$F78+IF($G78="",PortfolioVerzug,$G78)))</f>
        <v/>
      </c>
      <c r="L78" s="23">
        <f>IF($E78="","",IF(OR($I78="J",$J78&lt;&gt;""),0,$E78))</f>
        <v/>
      </c>
      <c r="M78" s="21">
        <f>IF($K78="","",IF(AND($K78&gt;=Planstart,$K78&lt;=Planstart+90),INT(($K78-Planstart)/7)+1,""))</f>
        <v/>
      </c>
      <c r="N78" s="21">
        <f>IF($K78="","",IF(AND($K78+SzVerzug&gt;=Planstart,$K78+SzVerzug&lt;=Planstart+90),INT(($K78+SzVerzug-Planstart)/7)+1,""))</f>
        <v/>
      </c>
      <c r="O78" s="23">
        <f>IF($L78="","",IF($A78=SzAusfall,0,$L78))</f>
        <v/>
      </c>
      <c r="P78" s="13">
        <f>IF($L78="","",IF(AND($L78&gt;0,$K78&lt;&gt;"",$K78&lt;Planstart),"Überfällig: Zahldatum manuell setzen",""))</f>
        <v/>
      </c>
    </row>
    <row r="79">
      <c r="A79" s="12" t="n"/>
      <c r="B79" s="12" t="n"/>
      <c r="C79" s="12" t="n"/>
      <c r="D79" s="14" t="n"/>
      <c r="E79" s="16" t="n"/>
      <c r="F79" s="17" t="n"/>
      <c r="G79" s="21">
        <f>IF($A79="","",IFERROR(VLOOKUP($A79,Kunden!$A$5:$D$54,4,FALSE),PortfolioVerzug))</f>
        <v/>
      </c>
      <c r="H79" s="14" t="n"/>
      <c r="I79" s="12" t="n"/>
      <c r="J79" s="14" t="n"/>
      <c r="K79" s="22">
        <f>IF($H79&lt;&gt;"",$H79,IF(OR($D79="",$F79=""),"",$D79+$F79+IF($G79="",PortfolioVerzug,$G79)))</f>
        <v/>
      </c>
      <c r="L79" s="23">
        <f>IF($E79="","",IF(OR($I79="J",$J79&lt;&gt;""),0,$E79))</f>
        <v/>
      </c>
      <c r="M79" s="21">
        <f>IF($K79="","",IF(AND($K79&gt;=Planstart,$K79&lt;=Planstart+90),INT(($K79-Planstart)/7)+1,""))</f>
        <v/>
      </c>
      <c r="N79" s="21">
        <f>IF($K79="","",IF(AND($K79+SzVerzug&gt;=Planstart,$K79+SzVerzug&lt;=Planstart+90),INT(($K79+SzVerzug-Planstart)/7)+1,""))</f>
        <v/>
      </c>
      <c r="O79" s="23">
        <f>IF($L79="","",IF($A79=SzAusfall,0,$L79))</f>
        <v/>
      </c>
      <c r="P79" s="13">
        <f>IF($L79="","",IF(AND($L79&gt;0,$K79&lt;&gt;"",$K79&lt;Planstart),"Überfällig: Zahldatum manuell setzen",""))</f>
        <v/>
      </c>
    </row>
    <row r="80">
      <c r="A80" s="12" t="n"/>
      <c r="B80" s="12" t="n"/>
      <c r="C80" s="12" t="n"/>
      <c r="D80" s="14" t="n"/>
      <c r="E80" s="16" t="n"/>
      <c r="F80" s="17" t="n"/>
      <c r="G80" s="21">
        <f>IF($A80="","",IFERROR(VLOOKUP($A80,Kunden!$A$5:$D$54,4,FALSE),PortfolioVerzug))</f>
        <v/>
      </c>
      <c r="H80" s="14" t="n"/>
      <c r="I80" s="12" t="n"/>
      <c r="J80" s="14" t="n"/>
      <c r="K80" s="22">
        <f>IF($H80&lt;&gt;"",$H80,IF(OR($D80="",$F80=""),"",$D80+$F80+IF($G80="",PortfolioVerzug,$G80)))</f>
        <v/>
      </c>
      <c r="L80" s="23">
        <f>IF($E80="","",IF(OR($I80="J",$J80&lt;&gt;""),0,$E80))</f>
        <v/>
      </c>
      <c r="M80" s="21">
        <f>IF($K80="","",IF(AND($K80&gt;=Planstart,$K80&lt;=Planstart+90),INT(($K80-Planstart)/7)+1,""))</f>
        <v/>
      </c>
      <c r="N80" s="21">
        <f>IF($K80="","",IF(AND($K80+SzVerzug&gt;=Planstart,$K80+SzVerzug&lt;=Planstart+90),INT(($K80+SzVerzug-Planstart)/7)+1,""))</f>
        <v/>
      </c>
      <c r="O80" s="23">
        <f>IF($L80="","",IF($A80=SzAusfall,0,$L80))</f>
        <v/>
      </c>
      <c r="P80" s="13">
        <f>IF($L80="","",IF(AND($L80&gt;0,$K80&lt;&gt;"",$K80&lt;Planstart),"Überfällig: Zahldatum manuell setzen",""))</f>
        <v/>
      </c>
    </row>
    <row r="81">
      <c r="A81" s="12" t="n"/>
      <c r="B81" s="12" t="n"/>
      <c r="C81" s="12" t="n"/>
      <c r="D81" s="14" t="n"/>
      <c r="E81" s="16" t="n"/>
      <c r="F81" s="17" t="n"/>
      <c r="G81" s="21">
        <f>IF($A81="","",IFERROR(VLOOKUP($A81,Kunden!$A$5:$D$54,4,FALSE),PortfolioVerzug))</f>
        <v/>
      </c>
      <c r="H81" s="14" t="n"/>
      <c r="I81" s="12" t="n"/>
      <c r="J81" s="14" t="n"/>
      <c r="K81" s="22">
        <f>IF($H81&lt;&gt;"",$H81,IF(OR($D81="",$F81=""),"",$D81+$F81+IF($G81="",PortfolioVerzug,$G81)))</f>
        <v/>
      </c>
      <c r="L81" s="23">
        <f>IF($E81="","",IF(OR($I81="J",$J81&lt;&gt;""),0,$E81))</f>
        <v/>
      </c>
      <c r="M81" s="21">
        <f>IF($K81="","",IF(AND($K81&gt;=Planstart,$K81&lt;=Planstart+90),INT(($K81-Planstart)/7)+1,""))</f>
        <v/>
      </c>
      <c r="N81" s="21">
        <f>IF($K81="","",IF(AND($K81+SzVerzug&gt;=Planstart,$K81+SzVerzug&lt;=Planstart+90),INT(($K81+SzVerzug-Planstart)/7)+1,""))</f>
        <v/>
      </c>
      <c r="O81" s="23">
        <f>IF($L81="","",IF($A81=SzAusfall,0,$L81))</f>
        <v/>
      </c>
      <c r="P81" s="13">
        <f>IF($L81="","",IF(AND($L81&gt;0,$K81&lt;&gt;"",$K81&lt;Planstart),"Überfällig: Zahldatum manuell setzen",""))</f>
        <v/>
      </c>
    </row>
    <row r="82">
      <c r="A82" s="12" t="n"/>
      <c r="B82" s="12" t="n"/>
      <c r="C82" s="12" t="n"/>
      <c r="D82" s="14" t="n"/>
      <c r="E82" s="16" t="n"/>
      <c r="F82" s="17" t="n"/>
      <c r="G82" s="21">
        <f>IF($A82="","",IFERROR(VLOOKUP($A82,Kunden!$A$5:$D$54,4,FALSE),PortfolioVerzug))</f>
        <v/>
      </c>
      <c r="H82" s="14" t="n"/>
      <c r="I82" s="12" t="n"/>
      <c r="J82" s="14" t="n"/>
      <c r="K82" s="22">
        <f>IF($H82&lt;&gt;"",$H82,IF(OR($D82="",$F82=""),"",$D82+$F82+IF($G82="",PortfolioVerzug,$G82)))</f>
        <v/>
      </c>
      <c r="L82" s="23">
        <f>IF($E82="","",IF(OR($I82="J",$J82&lt;&gt;""),0,$E82))</f>
        <v/>
      </c>
      <c r="M82" s="21">
        <f>IF($K82="","",IF(AND($K82&gt;=Planstart,$K82&lt;=Planstart+90),INT(($K82-Planstart)/7)+1,""))</f>
        <v/>
      </c>
      <c r="N82" s="21">
        <f>IF($K82="","",IF(AND($K82+SzVerzug&gt;=Planstart,$K82+SzVerzug&lt;=Planstart+90),INT(($K82+SzVerzug-Planstart)/7)+1,""))</f>
        <v/>
      </c>
      <c r="O82" s="23">
        <f>IF($L82="","",IF($A82=SzAusfall,0,$L82))</f>
        <v/>
      </c>
      <c r="P82" s="13">
        <f>IF($L82="","",IF(AND($L82&gt;0,$K82&lt;&gt;"",$K82&lt;Planstart),"Überfällig: Zahldatum manuell setzen",""))</f>
        <v/>
      </c>
    </row>
    <row r="83">
      <c r="A83" s="12" t="n"/>
      <c r="B83" s="12" t="n"/>
      <c r="C83" s="12" t="n"/>
      <c r="D83" s="14" t="n"/>
      <c r="E83" s="16" t="n"/>
      <c r="F83" s="17" t="n"/>
      <c r="G83" s="21">
        <f>IF($A83="","",IFERROR(VLOOKUP($A83,Kunden!$A$5:$D$54,4,FALSE),PortfolioVerzug))</f>
        <v/>
      </c>
      <c r="H83" s="14" t="n"/>
      <c r="I83" s="12" t="n"/>
      <c r="J83" s="14" t="n"/>
      <c r="K83" s="22">
        <f>IF($H83&lt;&gt;"",$H83,IF(OR($D83="",$F83=""),"",$D83+$F83+IF($G83="",PortfolioVerzug,$G83)))</f>
        <v/>
      </c>
      <c r="L83" s="23">
        <f>IF($E83="","",IF(OR($I83="J",$J83&lt;&gt;""),0,$E83))</f>
        <v/>
      </c>
      <c r="M83" s="21">
        <f>IF($K83="","",IF(AND($K83&gt;=Planstart,$K83&lt;=Planstart+90),INT(($K83-Planstart)/7)+1,""))</f>
        <v/>
      </c>
      <c r="N83" s="21">
        <f>IF($K83="","",IF(AND($K83+SzVerzug&gt;=Planstart,$K83+SzVerzug&lt;=Planstart+90),INT(($K83+SzVerzug-Planstart)/7)+1,""))</f>
        <v/>
      </c>
      <c r="O83" s="23">
        <f>IF($L83="","",IF($A83=SzAusfall,0,$L83))</f>
        <v/>
      </c>
      <c r="P83" s="13">
        <f>IF($L83="","",IF(AND($L83&gt;0,$K83&lt;&gt;"",$K83&lt;Planstart),"Überfällig: Zahldatum manuell setzen",""))</f>
        <v/>
      </c>
    </row>
    <row r="84">
      <c r="A84" s="12" t="n"/>
      <c r="B84" s="12" t="n"/>
      <c r="C84" s="12" t="n"/>
      <c r="D84" s="14" t="n"/>
      <c r="E84" s="16" t="n"/>
      <c r="F84" s="17" t="n"/>
      <c r="G84" s="21">
        <f>IF($A84="","",IFERROR(VLOOKUP($A84,Kunden!$A$5:$D$54,4,FALSE),PortfolioVerzug))</f>
        <v/>
      </c>
      <c r="H84" s="14" t="n"/>
      <c r="I84" s="12" t="n"/>
      <c r="J84" s="14" t="n"/>
      <c r="K84" s="22">
        <f>IF($H84&lt;&gt;"",$H84,IF(OR($D84="",$F84=""),"",$D84+$F84+IF($G84="",PortfolioVerzug,$G84)))</f>
        <v/>
      </c>
      <c r="L84" s="23">
        <f>IF($E84="","",IF(OR($I84="J",$J84&lt;&gt;""),0,$E84))</f>
        <v/>
      </c>
      <c r="M84" s="21">
        <f>IF($K84="","",IF(AND($K84&gt;=Planstart,$K84&lt;=Planstart+90),INT(($K84-Planstart)/7)+1,""))</f>
        <v/>
      </c>
      <c r="N84" s="21">
        <f>IF($K84="","",IF(AND($K84+SzVerzug&gt;=Planstart,$K84+SzVerzug&lt;=Planstart+90),INT(($K84+SzVerzug-Planstart)/7)+1,""))</f>
        <v/>
      </c>
      <c r="O84" s="23">
        <f>IF($L84="","",IF($A84=SzAusfall,0,$L84))</f>
        <v/>
      </c>
      <c r="P84" s="13">
        <f>IF($L84="","",IF(AND($L84&gt;0,$K84&lt;&gt;"",$K84&lt;Planstart),"Überfällig: Zahldatum manuell setzen",""))</f>
        <v/>
      </c>
    </row>
    <row r="85">
      <c r="A85" s="12" t="n"/>
      <c r="B85" s="12" t="n"/>
      <c r="C85" s="12" t="n"/>
      <c r="D85" s="14" t="n"/>
      <c r="E85" s="16" t="n"/>
      <c r="F85" s="17" t="n"/>
      <c r="G85" s="21">
        <f>IF($A85="","",IFERROR(VLOOKUP($A85,Kunden!$A$5:$D$54,4,FALSE),PortfolioVerzug))</f>
        <v/>
      </c>
      <c r="H85" s="14" t="n"/>
      <c r="I85" s="12" t="n"/>
      <c r="J85" s="14" t="n"/>
      <c r="K85" s="22">
        <f>IF($H85&lt;&gt;"",$H85,IF(OR($D85="",$F85=""),"",$D85+$F85+IF($G85="",PortfolioVerzug,$G85)))</f>
        <v/>
      </c>
      <c r="L85" s="23">
        <f>IF($E85="","",IF(OR($I85="J",$J85&lt;&gt;""),0,$E85))</f>
        <v/>
      </c>
      <c r="M85" s="21">
        <f>IF($K85="","",IF(AND($K85&gt;=Planstart,$K85&lt;=Planstart+90),INT(($K85-Planstart)/7)+1,""))</f>
        <v/>
      </c>
      <c r="N85" s="21">
        <f>IF($K85="","",IF(AND($K85+SzVerzug&gt;=Planstart,$K85+SzVerzug&lt;=Planstart+90),INT(($K85+SzVerzug-Planstart)/7)+1,""))</f>
        <v/>
      </c>
      <c r="O85" s="23">
        <f>IF($L85="","",IF($A85=SzAusfall,0,$L85))</f>
        <v/>
      </c>
      <c r="P85" s="13">
        <f>IF($L85="","",IF(AND($L85&gt;0,$K85&lt;&gt;"",$K85&lt;Planstart),"Überfällig: Zahldatum manuell setzen",""))</f>
        <v/>
      </c>
    </row>
    <row r="86">
      <c r="A86" s="12" t="n"/>
      <c r="B86" s="12" t="n"/>
      <c r="C86" s="12" t="n"/>
      <c r="D86" s="14" t="n"/>
      <c r="E86" s="16" t="n"/>
      <c r="F86" s="17" t="n"/>
      <c r="G86" s="21">
        <f>IF($A86="","",IFERROR(VLOOKUP($A86,Kunden!$A$5:$D$54,4,FALSE),PortfolioVerzug))</f>
        <v/>
      </c>
      <c r="H86" s="14" t="n"/>
      <c r="I86" s="12" t="n"/>
      <c r="J86" s="14" t="n"/>
      <c r="K86" s="22">
        <f>IF($H86&lt;&gt;"",$H86,IF(OR($D86="",$F86=""),"",$D86+$F86+IF($G86="",PortfolioVerzug,$G86)))</f>
        <v/>
      </c>
      <c r="L86" s="23">
        <f>IF($E86="","",IF(OR($I86="J",$J86&lt;&gt;""),0,$E86))</f>
        <v/>
      </c>
      <c r="M86" s="21">
        <f>IF($K86="","",IF(AND($K86&gt;=Planstart,$K86&lt;=Planstart+90),INT(($K86-Planstart)/7)+1,""))</f>
        <v/>
      </c>
      <c r="N86" s="21">
        <f>IF($K86="","",IF(AND($K86+SzVerzug&gt;=Planstart,$K86+SzVerzug&lt;=Planstart+90),INT(($K86+SzVerzug-Planstart)/7)+1,""))</f>
        <v/>
      </c>
      <c r="O86" s="23">
        <f>IF($L86="","",IF($A86=SzAusfall,0,$L86))</f>
        <v/>
      </c>
      <c r="P86" s="13">
        <f>IF($L86="","",IF(AND($L86&gt;0,$K86&lt;&gt;"",$K86&lt;Planstart),"Überfällig: Zahldatum manuell setzen",""))</f>
        <v/>
      </c>
    </row>
    <row r="87">
      <c r="A87" s="12" t="n"/>
      <c r="B87" s="12" t="n"/>
      <c r="C87" s="12" t="n"/>
      <c r="D87" s="14" t="n"/>
      <c r="E87" s="16" t="n"/>
      <c r="F87" s="17" t="n"/>
      <c r="G87" s="21">
        <f>IF($A87="","",IFERROR(VLOOKUP($A87,Kunden!$A$5:$D$54,4,FALSE),PortfolioVerzug))</f>
        <v/>
      </c>
      <c r="H87" s="14" t="n"/>
      <c r="I87" s="12" t="n"/>
      <c r="J87" s="14" t="n"/>
      <c r="K87" s="22">
        <f>IF($H87&lt;&gt;"",$H87,IF(OR($D87="",$F87=""),"",$D87+$F87+IF($G87="",PortfolioVerzug,$G87)))</f>
        <v/>
      </c>
      <c r="L87" s="23">
        <f>IF($E87="","",IF(OR($I87="J",$J87&lt;&gt;""),0,$E87))</f>
        <v/>
      </c>
      <c r="M87" s="21">
        <f>IF($K87="","",IF(AND($K87&gt;=Planstart,$K87&lt;=Planstart+90),INT(($K87-Planstart)/7)+1,""))</f>
        <v/>
      </c>
      <c r="N87" s="21">
        <f>IF($K87="","",IF(AND($K87+SzVerzug&gt;=Planstart,$K87+SzVerzug&lt;=Planstart+90),INT(($K87+SzVerzug-Planstart)/7)+1,""))</f>
        <v/>
      </c>
      <c r="O87" s="23">
        <f>IF($L87="","",IF($A87=SzAusfall,0,$L87))</f>
        <v/>
      </c>
      <c r="P87" s="13">
        <f>IF($L87="","",IF(AND($L87&gt;0,$K87&lt;&gt;"",$K87&lt;Planstart),"Überfällig: Zahldatum manuell setzen",""))</f>
        <v/>
      </c>
    </row>
    <row r="88">
      <c r="A88" s="12" t="n"/>
      <c r="B88" s="12" t="n"/>
      <c r="C88" s="12" t="n"/>
      <c r="D88" s="14" t="n"/>
      <c r="E88" s="16" t="n"/>
      <c r="F88" s="17" t="n"/>
      <c r="G88" s="21">
        <f>IF($A88="","",IFERROR(VLOOKUP($A88,Kunden!$A$5:$D$54,4,FALSE),PortfolioVerzug))</f>
        <v/>
      </c>
      <c r="H88" s="14" t="n"/>
      <c r="I88" s="12" t="n"/>
      <c r="J88" s="14" t="n"/>
      <c r="K88" s="22">
        <f>IF($H88&lt;&gt;"",$H88,IF(OR($D88="",$F88=""),"",$D88+$F88+IF($G88="",PortfolioVerzug,$G88)))</f>
        <v/>
      </c>
      <c r="L88" s="23">
        <f>IF($E88="","",IF(OR($I88="J",$J88&lt;&gt;""),0,$E88))</f>
        <v/>
      </c>
      <c r="M88" s="21">
        <f>IF($K88="","",IF(AND($K88&gt;=Planstart,$K88&lt;=Planstart+90),INT(($K88-Planstart)/7)+1,""))</f>
        <v/>
      </c>
      <c r="N88" s="21">
        <f>IF($K88="","",IF(AND($K88+SzVerzug&gt;=Planstart,$K88+SzVerzug&lt;=Planstart+90),INT(($K88+SzVerzug-Planstart)/7)+1,""))</f>
        <v/>
      </c>
      <c r="O88" s="23">
        <f>IF($L88="","",IF($A88=SzAusfall,0,$L88))</f>
        <v/>
      </c>
      <c r="P88" s="13">
        <f>IF($L88="","",IF(AND($L88&gt;0,$K88&lt;&gt;"",$K88&lt;Planstart),"Überfällig: Zahldatum manuell setzen",""))</f>
        <v/>
      </c>
    </row>
    <row r="89">
      <c r="A89" s="12" t="n"/>
      <c r="B89" s="12" t="n"/>
      <c r="C89" s="12" t="n"/>
      <c r="D89" s="14" t="n"/>
      <c r="E89" s="16" t="n"/>
      <c r="F89" s="17" t="n"/>
      <c r="G89" s="21">
        <f>IF($A89="","",IFERROR(VLOOKUP($A89,Kunden!$A$5:$D$54,4,FALSE),PortfolioVerzug))</f>
        <v/>
      </c>
      <c r="H89" s="14" t="n"/>
      <c r="I89" s="12" t="n"/>
      <c r="J89" s="14" t="n"/>
      <c r="K89" s="22">
        <f>IF($H89&lt;&gt;"",$H89,IF(OR($D89="",$F89=""),"",$D89+$F89+IF($G89="",PortfolioVerzug,$G89)))</f>
        <v/>
      </c>
      <c r="L89" s="23">
        <f>IF($E89="","",IF(OR($I89="J",$J89&lt;&gt;""),0,$E89))</f>
        <v/>
      </c>
      <c r="M89" s="21">
        <f>IF($K89="","",IF(AND($K89&gt;=Planstart,$K89&lt;=Planstart+90),INT(($K89-Planstart)/7)+1,""))</f>
        <v/>
      </c>
      <c r="N89" s="21">
        <f>IF($K89="","",IF(AND($K89+SzVerzug&gt;=Planstart,$K89+SzVerzug&lt;=Planstart+90),INT(($K89+SzVerzug-Planstart)/7)+1,""))</f>
        <v/>
      </c>
      <c r="O89" s="23">
        <f>IF($L89="","",IF($A89=SzAusfall,0,$L89))</f>
        <v/>
      </c>
      <c r="P89" s="13">
        <f>IF($L89="","",IF(AND($L89&gt;0,$K89&lt;&gt;"",$K89&lt;Planstart),"Überfällig: Zahldatum manuell setzen",""))</f>
        <v/>
      </c>
    </row>
    <row r="90">
      <c r="A90" s="12" t="n"/>
      <c r="B90" s="12" t="n"/>
      <c r="C90" s="12" t="n"/>
      <c r="D90" s="14" t="n"/>
      <c r="E90" s="16" t="n"/>
      <c r="F90" s="17" t="n"/>
      <c r="G90" s="21">
        <f>IF($A90="","",IFERROR(VLOOKUP($A90,Kunden!$A$5:$D$54,4,FALSE),PortfolioVerzug))</f>
        <v/>
      </c>
      <c r="H90" s="14" t="n"/>
      <c r="I90" s="12" t="n"/>
      <c r="J90" s="14" t="n"/>
      <c r="K90" s="22">
        <f>IF($H90&lt;&gt;"",$H90,IF(OR($D90="",$F90=""),"",$D90+$F90+IF($G90="",PortfolioVerzug,$G90)))</f>
        <v/>
      </c>
      <c r="L90" s="23">
        <f>IF($E90="","",IF(OR($I90="J",$J90&lt;&gt;""),0,$E90))</f>
        <v/>
      </c>
      <c r="M90" s="21">
        <f>IF($K90="","",IF(AND($K90&gt;=Planstart,$K90&lt;=Planstart+90),INT(($K90-Planstart)/7)+1,""))</f>
        <v/>
      </c>
      <c r="N90" s="21">
        <f>IF($K90="","",IF(AND($K90+SzVerzug&gt;=Planstart,$K90+SzVerzug&lt;=Planstart+90),INT(($K90+SzVerzug-Planstart)/7)+1,""))</f>
        <v/>
      </c>
      <c r="O90" s="23">
        <f>IF($L90="","",IF($A90=SzAusfall,0,$L90))</f>
        <v/>
      </c>
      <c r="P90" s="13">
        <f>IF($L90="","",IF(AND($L90&gt;0,$K90&lt;&gt;"",$K90&lt;Planstart),"Überfällig: Zahldatum manuell setzen",""))</f>
        <v/>
      </c>
    </row>
    <row r="91">
      <c r="A91" s="12" t="n"/>
      <c r="B91" s="12" t="n"/>
      <c r="C91" s="12" t="n"/>
      <c r="D91" s="14" t="n"/>
      <c r="E91" s="16" t="n"/>
      <c r="F91" s="17" t="n"/>
      <c r="G91" s="21">
        <f>IF($A91="","",IFERROR(VLOOKUP($A91,Kunden!$A$5:$D$54,4,FALSE),PortfolioVerzug))</f>
        <v/>
      </c>
      <c r="H91" s="14" t="n"/>
      <c r="I91" s="12" t="n"/>
      <c r="J91" s="14" t="n"/>
      <c r="K91" s="22">
        <f>IF($H91&lt;&gt;"",$H91,IF(OR($D91="",$F91=""),"",$D91+$F91+IF($G91="",PortfolioVerzug,$G91)))</f>
        <v/>
      </c>
      <c r="L91" s="23">
        <f>IF($E91="","",IF(OR($I91="J",$J91&lt;&gt;""),0,$E91))</f>
        <v/>
      </c>
      <c r="M91" s="21">
        <f>IF($K91="","",IF(AND($K91&gt;=Planstart,$K91&lt;=Planstart+90),INT(($K91-Planstart)/7)+1,""))</f>
        <v/>
      </c>
      <c r="N91" s="21">
        <f>IF($K91="","",IF(AND($K91+SzVerzug&gt;=Planstart,$K91+SzVerzug&lt;=Planstart+90),INT(($K91+SzVerzug-Planstart)/7)+1,""))</f>
        <v/>
      </c>
      <c r="O91" s="23">
        <f>IF($L91="","",IF($A91=SzAusfall,0,$L91))</f>
        <v/>
      </c>
      <c r="P91" s="13">
        <f>IF($L91="","",IF(AND($L91&gt;0,$K91&lt;&gt;"",$K91&lt;Planstart),"Überfällig: Zahldatum manuell setzen",""))</f>
        <v/>
      </c>
    </row>
    <row r="92">
      <c r="A92" s="12" t="n"/>
      <c r="B92" s="12" t="n"/>
      <c r="C92" s="12" t="n"/>
      <c r="D92" s="14" t="n"/>
      <c r="E92" s="16" t="n"/>
      <c r="F92" s="17" t="n"/>
      <c r="G92" s="21">
        <f>IF($A92="","",IFERROR(VLOOKUP($A92,Kunden!$A$5:$D$54,4,FALSE),PortfolioVerzug))</f>
        <v/>
      </c>
      <c r="H92" s="14" t="n"/>
      <c r="I92" s="12" t="n"/>
      <c r="J92" s="14" t="n"/>
      <c r="K92" s="22">
        <f>IF($H92&lt;&gt;"",$H92,IF(OR($D92="",$F92=""),"",$D92+$F92+IF($G92="",PortfolioVerzug,$G92)))</f>
        <v/>
      </c>
      <c r="L92" s="23">
        <f>IF($E92="","",IF(OR($I92="J",$J92&lt;&gt;""),0,$E92))</f>
        <v/>
      </c>
      <c r="M92" s="21">
        <f>IF($K92="","",IF(AND($K92&gt;=Planstart,$K92&lt;=Planstart+90),INT(($K92-Planstart)/7)+1,""))</f>
        <v/>
      </c>
      <c r="N92" s="21">
        <f>IF($K92="","",IF(AND($K92+SzVerzug&gt;=Planstart,$K92+SzVerzug&lt;=Planstart+90),INT(($K92+SzVerzug-Planstart)/7)+1,""))</f>
        <v/>
      </c>
      <c r="O92" s="23">
        <f>IF($L92="","",IF($A92=SzAusfall,0,$L92))</f>
        <v/>
      </c>
      <c r="P92" s="13">
        <f>IF($L92="","",IF(AND($L92&gt;0,$K92&lt;&gt;"",$K92&lt;Planstart),"Überfällig: Zahldatum manuell setzen",""))</f>
        <v/>
      </c>
    </row>
    <row r="93">
      <c r="A93" s="12" t="n"/>
      <c r="B93" s="12" t="n"/>
      <c r="C93" s="12" t="n"/>
      <c r="D93" s="14" t="n"/>
      <c r="E93" s="16" t="n"/>
      <c r="F93" s="17" t="n"/>
      <c r="G93" s="21">
        <f>IF($A93="","",IFERROR(VLOOKUP($A93,Kunden!$A$5:$D$54,4,FALSE),PortfolioVerzug))</f>
        <v/>
      </c>
      <c r="H93" s="14" t="n"/>
      <c r="I93" s="12" t="n"/>
      <c r="J93" s="14" t="n"/>
      <c r="K93" s="22">
        <f>IF($H93&lt;&gt;"",$H93,IF(OR($D93="",$F93=""),"",$D93+$F93+IF($G93="",PortfolioVerzug,$G93)))</f>
        <v/>
      </c>
      <c r="L93" s="23">
        <f>IF($E93="","",IF(OR($I93="J",$J93&lt;&gt;""),0,$E93))</f>
        <v/>
      </c>
      <c r="M93" s="21">
        <f>IF($K93="","",IF(AND($K93&gt;=Planstart,$K93&lt;=Planstart+90),INT(($K93-Planstart)/7)+1,""))</f>
        <v/>
      </c>
      <c r="N93" s="21">
        <f>IF($K93="","",IF(AND($K93+SzVerzug&gt;=Planstart,$K93+SzVerzug&lt;=Planstart+90),INT(($K93+SzVerzug-Planstart)/7)+1,""))</f>
        <v/>
      </c>
      <c r="O93" s="23">
        <f>IF($L93="","",IF($A93=SzAusfall,0,$L93))</f>
        <v/>
      </c>
      <c r="P93" s="13">
        <f>IF($L93="","",IF(AND($L93&gt;0,$K93&lt;&gt;"",$K93&lt;Planstart),"Überfällig: Zahldatum manuell setzen",""))</f>
        <v/>
      </c>
    </row>
    <row r="94">
      <c r="A94" s="12" t="n"/>
      <c r="B94" s="12" t="n"/>
      <c r="C94" s="12" t="n"/>
      <c r="D94" s="14" t="n"/>
      <c r="E94" s="16" t="n"/>
      <c r="F94" s="17" t="n"/>
      <c r="G94" s="21">
        <f>IF($A94="","",IFERROR(VLOOKUP($A94,Kunden!$A$5:$D$54,4,FALSE),PortfolioVerzug))</f>
        <v/>
      </c>
      <c r="H94" s="14" t="n"/>
      <c r="I94" s="12" t="n"/>
      <c r="J94" s="14" t="n"/>
      <c r="K94" s="22">
        <f>IF($H94&lt;&gt;"",$H94,IF(OR($D94="",$F94=""),"",$D94+$F94+IF($G94="",PortfolioVerzug,$G94)))</f>
        <v/>
      </c>
      <c r="L94" s="23">
        <f>IF($E94="","",IF(OR($I94="J",$J94&lt;&gt;""),0,$E94))</f>
        <v/>
      </c>
      <c r="M94" s="21">
        <f>IF($K94="","",IF(AND($K94&gt;=Planstart,$K94&lt;=Planstart+90),INT(($K94-Planstart)/7)+1,""))</f>
        <v/>
      </c>
      <c r="N94" s="21">
        <f>IF($K94="","",IF(AND($K94+SzVerzug&gt;=Planstart,$K94+SzVerzug&lt;=Planstart+90),INT(($K94+SzVerzug-Planstart)/7)+1,""))</f>
        <v/>
      </c>
      <c r="O94" s="23">
        <f>IF($L94="","",IF($A94=SzAusfall,0,$L94))</f>
        <v/>
      </c>
      <c r="P94" s="13">
        <f>IF($L94="","",IF(AND($L94&gt;0,$K94&lt;&gt;"",$K94&lt;Planstart),"Überfällig: Zahldatum manuell setzen",""))</f>
        <v/>
      </c>
    </row>
    <row r="95">
      <c r="A95" s="12" t="n"/>
      <c r="B95" s="12" t="n"/>
      <c r="C95" s="12" t="n"/>
      <c r="D95" s="14" t="n"/>
      <c r="E95" s="16" t="n"/>
      <c r="F95" s="17" t="n"/>
      <c r="G95" s="21">
        <f>IF($A95="","",IFERROR(VLOOKUP($A95,Kunden!$A$5:$D$54,4,FALSE),PortfolioVerzug))</f>
        <v/>
      </c>
      <c r="H95" s="14" t="n"/>
      <c r="I95" s="12" t="n"/>
      <c r="J95" s="14" t="n"/>
      <c r="K95" s="22">
        <f>IF($H95&lt;&gt;"",$H95,IF(OR($D95="",$F95=""),"",$D95+$F95+IF($G95="",PortfolioVerzug,$G95)))</f>
        <v/>
      </c>
      <c r="L95" s="23">
        <f>IF($E95="","",IF(OR($I95="J",$J95&lt;&gt;""),0,$E95))</f>
        <v/>
      </c>
      <c r="M95" s="21">
        <f>IF($K95="","",IF(AND($K95&gt;=Planstart,$K95&lt;=Planstart+90),INT(($K95-Planstart)/7)+1,""))</f>
        <v/>
      </c>
      <c r="N95" s="21">
        <f>IF($K95="","",IF(AND($K95+SzVerzug&gt;=Planstart,$K95+SzVerzug&lt;=Planstart+90),INT(($K95+SzVerzug-Planstart)/7)+1,""))</f>
        <v/>
      </c>
      <c r="O95" s="23">
        <f>IF($L95="","",IF($A95=SzAusfall,0,$L95))</f>
        <v/>
      </c>
      <c r="P95" s="13">
        <f>IF($L95="","",IF(AND($L95&gt;0,$K95&lt;&gt;"",$K95&lt;Planstart),"Überfällig: Zahldatum manuell setzen",""))</f>
        <v/>
      </c>
    </row>
    <row r="96">
      <c r="A96" s="12" t="n"/>
      <c r="B96" s="12" t="n"/>
      <c r="C96" s="12" t="n"/>
      <c r="D96" s="14" t="n"/>
      <c r="E96" s="16" t="n"/>
      <c r="F96" s="17" t="n"/>
      <c r="G96" s="21">
        <f>IF($A96="","",IFERROR(VLOOKUP($A96,Kunden!$A$5:$D$54,4,FALSE),PortfolioVerzug))</f>
        <v/>
      </c>
      <c r="H96" s="14" t="n"/>
      <c r="I96" s="12" t="n"/>
      <c r="J96" s="14" t="n"/>
      <c r="K96" s="22">
        <f>IF($H96&lt;&gt;"",$H96,IF(OR($D96="",$F96=""),"",$D96+$F96+IF($G96="",PortfolioVerzug,$G96)))</f>
        <v/>
      </c>
      <c r="L96" s="23">
        <f>IF($E96="","",IF(OR($I96="J",$J96&lt;&gt;""),0,$E96))</f>
        <v/>
      </c>
      <c r="M96" s="21">
        <f>IF($K96="","",IF(AND($K96&gt;=Planstart,$K96&lt;=Planstart+90),INT(($K96-Planstart)/7)+1,""))</f>
        <v/>
      </c>
      <c r="N96" s="21">
        <f>IF($K96="","",IF(AND($K96+SzVerzug&gt;=Planstart,$K96+SzVerzug&lt;=Planstart+90),INT(($K96+SzVerzug-Planstart)/7)+1,""))</f>
        <v/>
      </c>
      <c r="O96" s="23">
        <f>IF($L96="","",IF($A96=SzAusfall,0,$L96))</f>
        <v/>
      </c>
      <c r="P96" s="13">
        <f>IF($L96="","",IF(AND($L96&gt;0,$K96&lt;&gt;"",$K96&lt;Planstart),"Überfällig: Zahldatum manuell setzen",""))</f>
        <v/>
      </c>
    </row>
    <row r="97">
      <c r="A97" s="12" t="n"/>
      <c r="B97" s="12" t="n"/>
      <c r="C97" s="12" t="n"/>
      <c r="D97" s="14" t="n"/>
      <c r="E97" s="16" t="n"/>
      <c r="F97" s="17" t="n"/>
      <c r="G97" s="21">
        <f>IF($A97="","",IFERROR(VLOOKUP($A97,Kunden!$A$5:$D$54,4,FALSE),PortfolioVerzug))</f>
        <v/>
      </c>
      <c r="H97" s="14" t="n"/>
      <c r="I97" s="12" t="n"/>
      <c r="J97" s="14" t="n"/>
      <c r="K97" s="22">
        <f>IF($H97&lt;&gt;"",$H97,IF(OR($D97="",$F97=""),"",$D97+$F97+IF($G97="",PortfolioVerzug,$G97)))</f>
        <v/>
      </c>
      <c r="L97" s="23">
        <f>IF($E97="","",IF(OR($I97="J",$J97&lt;&gt;""),0,$E97))</f>
        <v/>
      </c>
      <c r="M97" s="21">
        <f>IF($K97="","",IF(AND($K97&gt;=Planstart,$K97&lt;=Planstart+90),INT(($K97-Planstart)/7)+1,""))</f>
        <v/>
      </c>
      <c r="N97" s="21">
        <f>IF($K97="","",IF(AND($K97+SzVerzug&gt;=Planstart,$K97+SzVerzug&lt;=Planstart+90),INT(($K97+SzVerzug-Planstart)/7)+1,""))</f>
        <v/>
      </c>
      <c r="O97" s="23">
        <f>IF($L97="","",IF($A97=SzAusfall,0,$L97))</f>
        <v/>
      </c>
      <c r="P97" s="13">
        <f>IF($L97="","",IF(AND($L97&gt;0,$K97&lt;&gt;"",$K97&lt;Planstart),"Überfällig: Zahldatum manuell setzen",""))</f>
        <v/>
      </c>
    </row>
    <row r="98">
      <c r="A98" s="12" t="n"/>
      <c r="B98" s="12" t="n"/>
      <c r="C98" s="12" t="n"/>
      <c r="D98" s="14" t="n"/>
      <c r="E98" s="16" t="n"/>
      <c r="F98" s="17" t="n"/>
      <c r="G98" s="21">
        <f>IF($A98="","",IFERROR(VLOOKUP($A98,Kunden!$A$5:$D$54,4,FALSE),PortfolioVerzug))</f>
        <v/>
      </c>
      <c r="H98" s="14" t="n"/>
      <c r="I98" s="12" t="n"/>
      <c r="J98" s="14" t="n"/>
      <c r="K98" s="22">
        <f>IF($H98&lt;&gt;"",$H98,IF(OR($D98="",$F98=""),"",$D98+$F98+IF($G98="",PortfolioVerzug,$G98)))</f>
        <v/>
      </c>
      <c r="L98" s="23">
        <f>IF($E98="","",IF(OR($I98="J",$J98&lt;&gt;""),0,$E98))</f>
        <v/>
      </c>
      <c r="M98" s="21">
        <f>IF($K98="","",IF(AND($K98&gt;=Planstart,$K98&lt;=Planstart+90),INT(($K98-Planstart)/7)+1,""))</f>
        <v/>
      </c>
      <c r="N98" s="21">
        <f>IF($K98="","",IF(AND($K98+SzVerzug&gt;=Planstart,$K98+SzVerzug&lt;=Planstart+90),INT(($K98+SzVerzug-Planstart)/7)+1,""))</f>
        <v/>
      </c>
      <c r="O98" s="23">
        <f>IF($L98="","",IF($A98=SzAusfall,0,$L98))</f>
        <v/>
      </c>
      <c r="P98" s="13">
        <f>IF($L98="","",IF(AND($L98&gt;0,$K98&lt;&gt;"",$K98&lt;Planstart),"Überfällig: Zahldatum manuell setzen",""))</f>
        <v/>
      </c>
    </row>
    <row r="99">
      <c r="A99" s="12" t="n"/>
      <c r="B99" s="12" t="n"/>
      <c r="C99" s="12" t="n"/>
      <c r="D99" s="14" t="n"/>
      <c r="E99" s="16" t="n"/>
      <c r="F99" s="17" t="n"/>
      <c r="G99" s="21">
        <f>IF($A99="","",IFERROR(VLOOKUP($A99,Kunden!$A$5:$D$54,4,FALSE),PortfolioVerzug))</f>
        <v/>
      </c>
      <c r="H99" s="14" t="n"/>
      <c r="I99" s="12" t="n"/>
      <c r="J99" s="14" t="n"/>
      <c r="K99" s="22">
        <f>IF($H99&lt;&gt;"",$H99,IF(OR($D99="",$F99=""),"",$D99+$F99+IF($G99="",PortfolioVerzug,$G99)))</f>
        <v/>
      </c>
      <c r="L99" s="23">
        <f>IF($E99="","",IF(OR($I99="J",$J99&lt;&gt;""),0,$E99))</f>
        <v/>
      </c>
      <c r="M99" s="21">
        <f>IF($K99="","",IF(AND($K99&gt;=Planstart,$K99&lt;=Planstart+90),INT(($K99-Planstart)/7)+1,""))</f>
        <v/>
      </c>
      <c r="N99" s="21">
        <f>IF($K99="","",IF(AND($K99+SzVerzug&gt;=Planstart,$K99+SzVerzug&lt;=Planstart+90),INT(($K99+SzVerzug-Planstart)/7)+1,""))</f>
        <v/>
      </c>
      <c r="O99" s="23">
        <f>IF($L99="","",IF($A99=SzAusfall,0,$L99))</f>
        <v/>
      </c>
      <c r="P99" s="13">
        <f>IF($L99="","",IF(AND($L99&gt;0,$K99&lt;&gt;"",$K99&lt;Planstart),"Überfällig: Zahldatum manuell setzen",""))</f>
        <v/>
      </c>
    </row>
    <row r="100">
      <c r="A100" s="12" t="n"/>
      <c r="B100" s="12" t="n"/>
      <c r="C100" s="12" t="n"/>
      <c r="D100" s="14" t="n"/>
      <c r="E100" s="16" t="n"/>
      <c r="F100" s="17" t="n"/>
      <c r="G100" s="21">
        <f>IF($A100="","",IFERROR(VLOOKUP($A100,Kunden!$A$5:$D$54,4,FALSE),PortfolioVerzug))</f>
        <v/>
      </c>
      <c r="H100" s="14" t="n"/>
      <c r="I100" s="12" t="n"/>
      <c r="J100" s="14" t="n"/>
      <c r="K100" s="22">
        <f>IF($H100&lt;&gt;"",$H100,IF(OR($D100="",$F100=""),"",$D100+$F100+IF($G100="",PortfolioVerzug,$G100)))</f>
        <v/>
      </c>
      <c r="L100" s="23">
        <f>IF($E100="","",IF(OR($I100="J",$J100&lt;&gt;""),0,$E100))</f>
        <v/>
      </c>
      <c r="M100" s="21">
        <f>IF($K100="","",IF(AND($K100&gt;=Planstart,$K100&lt;=Planstart+90),INT(($K100-Planstart)/7)+1,""))</f>
        <v/>
      </c>
      <c r="N100" s="21">
        <f>IF($K100="","",IF(AND($K100+SzVerzug&gt;=Planstart,$K100+SzVerzug&lt;=Planstart+90),INT(($K100+SzVerzug-Planstart)/7)+1,""))</f>
        <v/>
      </c>
      <c r="O100" s="23">
        <f>IF($L100="","",IF($A100=SzAusfall,0,$L100))</f>
        <v/>
      </c>
      <c r="P100" s="13">
        <f>IF($L100="","",IF(AND($L100&gt;0,$K100&lt;&gt;"",$K100&lt;Planstart),"Überfällig: Zahldatum manuell setzen",""))</f>
        <v/>
      </c>
    </row>
    <row r="101">
      <c r="A101" s="12" t="n"/>
      <c r="B101" s="12" t="n"/>
      <c r="C101" s="12" t="n"/>
      <c r="D101" s="14" t="n"/>
      <c r="E101" s="16" t="n"/>
      <c r="F101" s="17" t="n"/>
      <c r="G101" s="21">
        <f>IF($A101="","",IFERROR(VLOOKUP($A101,Kunden!$A$5:$D$54,4,FALSE),PortfolioVerzug))</f>
        <v/>
      </c>
      <c r="H101" s="14" t="n"/>
      <c r="I101" s="12" t="n"/>
      <c r="J101" s="14" t="n"/>
      <c r="K101" s="22">
        <f>IF($H101&lt;&gt;"",$H101,IF(OR($D101="",$F101=""),"",$D101+$F101+IF($G101="",PortfolioVerzug,$G101)))</f>
        <v/>
      </c>
      <c r="L101" s="23">
        <f>IF($E101="","",IF(OR($I101="J",$J101&lt;&gt;""),0,$E101))</f>
        <v/>
      </c>
      <c r="M101" s="21">
        <f>IF($K101="","",IF(AND($K101&gt;=Planstart,$K101&lt;=Planstart+90),INT(($K101-Planstart)/7)+1,""))</f>
        <v/>
      </c>
      <c r="N101" s="21">
        <f>IF($K101="","",IF(AND($K101+SzVerzug&gt;=Planstart,$K101+SzVerzug&lt;=Planstart+90),INT(($K101+SzVerzug-Planstart)/7)+1,""))</f>
        <v/>
      </c>
      <c r="O101" s="23">
        <f>IF($L101="","",IF($A101=SzAusfall,0,$L101))</f>
        <v/>
      </c>
      <c r="P101" s="13">
        <f>IF($L101="","",IF(AND($L101&gt;0,$K101&lt;&gt;"",$K101&lt;Planstart),"Überfällig: Zahldatum manuell setzen",""))</f>
        <v/>
      </c>
    </row>
    <row r="102">
      <c r="A102" s="12" t="n"/>
      <c r="B102" s="12" t="n"/>
      <c r="C102" s="12" t="n"/>
      <c r="D102" s="14" t="n"/>
      <c r="E102" s="16" t="n"/>
      <c r="F102" s="17" t="n"/>
      <c r="G102" s="21">
        <f>IF($A102="","",IFERROR(VLOOKUP($A102,Kunden!$A$5:$D$54,4,FALSE),PortfolioVerzug))</f>
        <v/>
      </c>
      <c r="H102" s="14" t="n"/>
      <c r="I102" s="12" t="n"/>
      <c r="J102" s="14" t="n"/>
      <c r="K102" s="22">
        <f>IF($H102&lt;&gt;"",$H102,IF(OR($D102="",$F102=""),"",$D102+$F102+IF($G102="",PortfolioVerzug,$G102)))</f>
        <v/>
      </c>
      <c r="L102" s="23">
        <f>IF($E102="","",IF(OR($I102="J",$J102&lt;&gt;""),0,$E102))</f>
        <v/>
      </c>
      <c r="M102" s="21">
        <f>IF($K102="","",IF(AND($K102&gt;=Planstart,$K102&lt;=Planstart+90),INT(($K102-Planstart)/7)+1,""))</f>
        <v/>
      </c>
      <c r="N102" s="21">
        <f>IF($K102="","",IF(AND($K102+SzVerzug&gt;=Planstart,$K102+SzVerzug&lt;=Planstart+90),INT(($K102+SzVerzug-Planstart)/7)+1,""))</f>
        <v/>
      </c>
      <c r="O102" s="23">
        <f>IF($L102="","",IF($A102=SzAusfall,0,$L102))</f>
        <v/>
      </c>
      <c r="P102" s="13">
        <f>IF($L102="","",IF(AND($L102&gt;0,$K102&lt;&gt;"",$K102&lt;Planstart),"Überfällig: Zahldatum manuell setzen",""))</f>
        <v/>
      </c>
    </row>
    <row r="103">
      <c r="A103" s="12" t="n"/>
      <c r="B103" s="12" t="n"/>
      <c r="C103" s="12" t="n"/>
      <c r="D103" s="14" t="n"/>
      <c r="E103" s="16" t="n"/>
      <c r="F103" s="17" t="n"/>
      <c r="G103" s="21">
        <f>IF($A103="","",IFERROR(VLOOKUP($A103,Kunden!$A$5:$D$54,4,FALSE),PortfolioVerzug))</f>
        <v/>
      </c>
      <c r="H103" s="14" t="n"/>
      <c r="I103" s="12" t="n"/>
      <c r="J103" s="14" t="n"/>
      <c r="K103" s="22">
        <f>IF($H103&lt;&gt;"",$H103,IF(OR($D103="",$F103=""),"",$D103+$F103+IF($G103="",PortfolioVerzug,$G103)))</f>
        <v/>
      </c>
      <c r="L103" s="23">
        <f>IF($E103="","",IF(OR($I103="J",$J103&lt;&gt;""),0,$E103))</f>
        <v/>
      </c>
      <c r="M103" s="21">
        <f>IF($K103="","",IF(AND($K103&gt;=Planstart,$K103&lt;=Planstart+90),INT(($K103-Planstart)/7)+1,""))</f>
        <v/>
      </c>
      <c r="N103" s="21">
        <f>IF($K103="","",IF(AND($K103+SzVerzug&gt;=Planstart,$K103+SzVerzug&lt;=Planstart+90),INT(($K103+SzVerzug-Planstart)/7)+1,""))</f>
        <v/>
      </c>
      <c r="O103" s="23">
        <f>IF($L103="","",IF($A103=SzAusfall,0,$L103))</f>
        <v/>
      </c>
      <c r="P103" s="13">
        <f>IF($L103="","",IF(AND($L103&gt;0,$K103&lt;&gt;"",$K103&lt;Planstart),"Überfällig: Zahldatum manuell setzen",""))</f>
        <v/>
      </c>
    </row>
    <row r="104">
      <c r="A104" s="12" t="n"/>
      <c r="B104" s="12" t="n"/>
      <c r="C104" s="12" t="n"/>
      <c r="D104" s="14" t="n"/>
      <c r="E104" s="16" t="n"/>
      <c r="F104" s="17" t="n"/>
      <c r="G104" s="21">
        <f>IF($A104="","",IFERROR(VLOOKUP($A104,Kunden!$A$5:$D$54,4,FALSE),PortfolioVerzug))</f>
        <v/>
      </c>
      <c r="H104" s="14" t="n"/>
      <c r="I104" s="12" t="n"/>
      <c r="J104" s="14" t="n"/>
      <c r="K104" s="22">
        <f>IF($H104&lt;&gt;"",$H104,IF(OR($D104="",$F104=""),"",$D104+$F104+IF($G104="",PortfolioVerzug,$G104)))</f>
        <v/>
      </c>
      <c r="L104" s="23">
        <f>IF($E104="","",IF(OR($I104="J",$J104&lt;&gt;""),0,$E104))</f>
        <v/>
      </c>
      <c r="M104" s="21">
        <f>IF($K104="","",IF(AND($K104&gt;=Planstart,$K104&lt;=Planstart+90),INT(($K104-Planstart)/7)+1,""))</f>
        <v/>
      </c>
      <c r="N104" s="21">
        <f>IF($K104="","",IF(AND($K104+SzVerzug&gt;=Planstart,$K104+SzVerzug&lt;=Planstart+90),INT(($K104+SzVerzug-Planstart)/7)+1,""))</f>
        <v/>
      </c>
      <c r="O104" s="23">
        <f>IF($L104="","",IF($A104=SzAusfall,0,$L104))</f>
        <v/>
      </c>
      <c r="P104" s="13">
        <f>IF($L104="","",IF(AND($L104&gt;0,$K104&lt;&gt;"",$K104&lt;Planstart),"Überfällig: Zahldatum manuell setzen",""))</f>
        <v/>
      </c>
    </row>
    <row r="105">
      <c r="A105" s="12" t="n"/>
      <c r="B105" s="12" t="n"/>
      <c r="C105" s="12" t="n"/>
      <c r="D105" s="14" t="n"/>
      <c r="E105" s="16" t="n"/>
      <c r="F105" s="17" t="n"/>
      <c r="G105" s="21">
        <f>IF($A105="","",IFERROR(VLOOKUP($A105,Kunden!$A$5:$D$54,4,FALSE),PortfolioVerzug))</f>
        <v/>
      </c>
      <c r="H105" s="14" t="n"/>
      <c r="I105" s="12" t="n"/>
      <c r="J105" s="14" t="n"/>
      <c r="K105" s="22">
        <f>IF($H105&lt;&gt;"",$H105,IF(OR($D105="",$F105=""),"",$D105+$F105+IF($G105="",PortfolioVerzug,$G105)))</f>
        <v/>
      </c>
      <c r="L105" s="23">
        <f>IF($E105="","",IF(OR($I105="J",$J105&lt;&gt;""),0,$E105))</f>
        <v/>
      </c>
      <c r="M105" s="21">
        <f>IF($K105="","",IF(AND($K105&gt;=Planstart,$K105&lt;=Planstart+90),INT(($K105-Planstart)/7)+1,""))</f>
        <v/>
      </c>
      <c r="N105" s="21">
        <f>IF($K105="","",IF(AND($K105+SzVerzug&gt;=Planstart,$K105+SzVerzug&lt;=Planstart+90),INT(($K105+SzVerzug-Planstart)/7)+1,""))</f>
        <v/>
      </c>
      <c r="O105" s="23">
        <f>IF($L105="","",IF($A105=SzAusfall,0,$L105))</f>
        <v/>
      </c>
      <c r="P105" s="13">
        <f>IF($L105="","",IF(AND($L105&gt;0,$K105&lt;&gt;"",$K105&lt;Planstart),"Überfällig: Zahldatum manuell setzen",""))</f>
        <v/>
      </c>
    </row>
    <row r="106">
      <c r="A106" s="12" t="n"/>
      <c r="B106" s="12" t="n"/>
      <c r="C106" s="12" t="n"/>
      <c r="D106" s="14" t="n"/>
      <c r="E106" s="16" t="n"/>
      <c r="F106" s="17" t="n"/>
      <c r="G106" s="21">
        <f>IF($A106="","",IFERROR(VLOOKUP($A106,Kunden!$A$5:$D$54,4,FALSE),PortfolioVerzug))</f>
        <v/>
      </c>
      <c r="H106" s="14" t="n"/>
      <c r="I106" s="12" t="n"/>
      <c r="J106" s="14" t="n"/>
      <c r="K106" s="22">
        <f>IF($H106&lt;&gt;"",$H106,IF(OR($D106="",$F106=""),"",$D106+$F106+IF($G106="",PortfolioVerzug,$G106)))</f>
        <v/>
      </c>
      <c r="L106" s="23">
        <f>IF($E106="","",IF(OR($I106="J",$J106&lt;&gt;""),0,$E106))</f>
        <v/>
      </c>
      <c r="M106" s="21">
        <f>IF($K106="","",IF(AND($K106&gt;=Planstart,$K106&lt;=Planstart+90),INT(($K106-Planstart)/7)+1,""))</f>
        <v/>
      </c>
      <c r="N106" s="21">
        <f>IF($K106="","",IF(AND($K106+SzVerzug&gt;=Planstart,$K106+SzVerzug&lt;=Planstart+90),INT(($K106+SzVerzug-Planstart)/7)+1,""))</f>
        <v/>
      </c>
      <c r="O106" s="23">
        <f>IF($L106="","",IF($A106=SzAusfall,0,$L106))</f>
        <v/>
      </c>
      <c r="P106" s="13">
        <f>IF($L106="","",IF(AND($L106&gt;0,$K106&lt;&gt;"",$K106&lt;Planstart),"Überfällig: Zahldatum manuell setzen",""))</f>
        <v/>
      </c>
    </row>
    <row r="107">
      <c r="A107" s="12" t="n"/>
      <c r="B107" s="12" t="n"/>
      <c r="C107" s="12" t="n"/>
      <c r="D107" s="14" t="n"/>
      <c r="E107" s="16" t="n"/>
      <c r="F107" s="17" t="n"/>
      <c r="G107" s="21">
        <f>IF($A107="","",IFERROR(VLOOKUP($A107,Kunden!$A$5:$D$54,4,FALSE),PortfolioVerzug))</f>
        <v/>
      </c>
      <c r="H107" s="14" t="n"/>
      <c r="I107" s="12" t="n"/>
      <c r="J107" s="14" t="n"/>
      <c r="K107" s="22">
        <f>IF($H107&lt;&gt;"",$H107,IF(OR($D107="",$F107=""),"",$D107+$F107+IF($G107="",PortfolioVerzug,$G107)))</f>
        <v/>
      </c>
      <c r="L107" s="23">
        <f>IF($E107="","",IF(OR($I107="J",$J107&lt;&gt;""),0,$E107))</f>
        <v/>
      </c>
      <c r="M107" s="21">
        <f>IF($K107="","",IF(AND($K107&gt;=Planstart,$K107&lt;=Planstart+90),INT(($K107-Planstart)/7)+1,""))</f>
        <v/>
      </c>
      <c r="N107" s="21">
        <f>IF($K107="","",IF(AND($K107+SzVerzug&gt;=Planstart,$K107+SzVerzug&lt;=Planstart+90),INT(($K107+SzVerzug-Planstart)/7)+1,""))</f>
        <v/>
      </c>
      <c r="O107" s="23">
        <f>IF($L107="","",IF($A107=SzAusfall,0,$L107))</f>
        <v/>
      </c>
      <c r="P107" s="13">
        <f>IF($L107="","",IF(AND($L107&gt;0,$K107&lt;&gt;"",$K107&lt;Planstart),"Überfällig: Zahldatum manuell setzen",""))</f>
        <v/>
      </c>
    </row>
    <row r="108">
      <c r="A108" s="12" t="n"/>
      <c r="B108" s="12" t="n"/>
      <c r="C108" s="12" t="n"/>
      <c r="D108" s="14" t="n"/>
      <c r="E108" s="16" t="n"/>
      <c r="F108" s="17" t="n"/>
      <c r="G108" s="21">
        <f>IF($A108="","",IFERROR(VLOOKUP($A108,Kunden!$A$5:$D$54,4,FALSE),PortfolioVerzug))</f>
        <v/>
      </c>
      <c r="H108" s="14" t="n"/>
      <c r="I108" s="12" t="n"/>
      <c r="J108" s="14" t="n"/>
      <c r="K108" s="22">
        <f>IF($H108&lt;&gt;"",$H108,IF(OR($D108="",$F108=""),"",$D108+$F108+IF($G108="",PortfolioVerzug,$G108)))</f>
        <v/>
      </c>
      <c r="L108" s="23">
        <f>IF($E108="","",IF(OR($I108="J",$J108&lt;&gt;""),0,$E108))</f>
        <v/>
      </c>
      <c r="M108" s="21">
        <f>IF($K108="","",IF(AND($K108&gt;=Planstart,$K108&lt;=Planstart+90),INT(($K108-Planstart)/7)+1,""))</f>
        <v/>
      </c>
      <c r="N108" s="21">
        <f>IF($K108="","",IF(AND($K108+SzVerzug&gt;=Planstart,$K108+SzVerzug&lt;=Planstart+90),INT(($K108+SzVerzug-Planstart)/7)+1,""))</f>
        <v/>
      </c>
      <c r="O108" s="23">
        <f>IF($L108="","",IF($A108=SzAusfall,0,$L108))</f>
        <v/>
      </c>
      <c r="P108" s="13">
        <f>IF($L108="","",IF(AND($L108&gt;0,$K108&lt;&gt;"",$K108&lt;Planstart),"Überfällig: Zahldatum manuell setzen",""))</f>
        <v/>
      </c>
    </row>
    <row r="109">
      <c r="A109" s="12" t="n"/>
      <c r="B109" s="12" t="n"/>
      <c r="C109" s="12" t="n"/>
      <c r="D109" s="14" t="n"/>
      <c r="E109" s="16" t="n"/>
      <c r="F109" s="17" t="n"/>
      <c r="G109" s="21">
        <f>IF($A109="","",IFERROR(VLOOKUP($A109,Kunden!$A$5:$D$54,4,FALSE),PortfolioVerzug))</f>
        <v/>
      </c>
      <c r="H109" s="14" t="n"/>
      <c r="I109" s="12" t="n"/>
      <c r="J109" s="14" t="n"/>
      <c r="K109" s="22">
        <f>IF($H109&lt;&gt;"",$H109,IF(OR($D109="",$F109=""),"",$D109+$F109+IF($G109="",PortfolioVerzug,$G109)))</f>
        <v/>
      </c>
      <c r="L109" s="23">
        <f>IF($E109="","",IF(OR($I109="J",$J109&lt;&gt;""),0,$E109))</f>
        <v/>
      </c>
      <c r="M109" s="21">
        <f>IF($K109="","",IF(AND($K109&gt;=Planstart,$K109&lt;=Planstart+90),INT(($K109-Planstart)/7)+1,""))</f>
        <v/>
      </c>
      <c r="N109" s="21">
        <f>IF($K109="","",IF(AND($K109+SzVerzug&gt;=Planstart,$K109+SzVerzug&lt;=Planstart+90),INT(($K109+SzVerzug-Planstart)/7)+1,""))</f>
        <v/>
      </c>
      <c r="O109" s="23">
        <f>IF($L109="","",IF($A109=SzAusfall,0,$L109))</f>
        <v/>
      </c>
      <c r="P109" s="13">
        <f>IF($L109="","",IF(AND($L109&gt;0,$K109&lt;&gt;"",$K109&lt;Planstart),"Überfällig: Zahldatum manuell setzen",""))</f>
        <v/>
      </c>
    </row>
    <row r="110">
      <c r="A110" s="12" t="n"/>
      <c r="B110" s="12" t="n"/>
      <c r="C110" s="12" t="n"/>
      <c r="D110" s="14" t="n"/>
      <c r="E110" s="16" t="n"/>
      <c r="F110" s="17" t="n"/>
      <c r="G110" s="21">
        <f>IF($A110="","",IFERROR(VLOOKUP($A110,Kunden!$A$5:$D$54,4,FALSE),PortfolioVerzug))</f>
        <v/>
      </c>
      <c r="H110" s="14" t="n"/>
      <c r="I110" s="12" t="n"/>
      <c r="J110" s="14" t="n"/>
      <c r="K110" s="22">
        <f>IF($H110&lt;&gt;"",$H110,IF(OR($D110="",$F110=""),"",$D110+$F110+IF($G110="",PortfolioVerzug,$G110)))</f>
        <v/>
      </c>
      <c r="L110" s="23">
        <f>IF($E110="","",IF(OR($I110="J",$J110&lt;&gt;""),0,$E110))</f>
        <v/>
      </c>
      <c r="M110" s="21">
        <f>IF($K110="","",IF(AND($K110&gt;=Planstart,$K110&lt;=Planstart+90),INT(($K110-Planstart)/7)+1,""))</f>
        <v/>
      </c>
      <c r="N110" s="21">
        <f>IF($K110="","",IF(AND($K110+SzVerzug&gt;=Planstart,$K110+SzVerzug&lt;=Planstart+90),INT(($K110+SzVerzug-Planstart)/7)+1,""))</f>
        <v/>
      </c>
      <c r="O110" s="23">
        <f>IF($L110="","",IF($A110=SzAusfall,0,$L110))</f>
        <v/>
      </c>
      <c r="P110" s="13">
        <f>IF($L110="","",IF(AND($L110&gt;0,$K110&lt;&gt;"",$K110&lt;Planstart),"Überfällig: Zahldatum manuell setzen",""))</f>
        <v/>
      </c>
    </row>
    <row r="111">
      <c r="A111" s="12" t="n"/>
      <c r="B111" s="12" t="n"/>
      <c r="C111" s="12" t="n"/>
      <c r="D111" s="14" t="n"/>
      <c r="E111" s="16" t="n"/>
      <c r="F111" s="17" t="n"/>
      <c r="G111" s="21">
        <f>IF($A111="","",IFERROR(VLOOKUP($A111,Kunden!$A$5:$D$54,4,FALSE),PortfolioVerzug))</f>
        <v/>
      </c>
      <c r="H111" s="14" t="n"/>
      <c r="I111" s="12" t="n"/>
      <c r="J111" s="14" t="n"/>
      <c r="K111" s="22">
        <f>IF($H111&lt;&gt;"",$H111,IF(OR($D111="",$F111=""),"",$D111+$F111+IF($G111="",PortfolioVerzug,$G111)))</f>
        <v/>
      </c>
      <c r="L111" s="23">
        <f>IF($E111="","",IF(OR($I111="J",$J111&lt;&gt;""),0,$E111))</f>
        <v/>
      </c>
      <c r="M111" s="21">
        <f>IF($K111="","",IF(AND($K111&gt;=Planstart,$K111&lt;=Planstart+90),INT(($K111-Planstart)/7)+1,""))</f>
        <v/>
      </c>
      <c r="N111" s="21">
        <f>IF($K111="","",IF(AND($K111+SzVerzug&gt;=Planstart,$K111+SzVerzug&lt;=Planstart+90),INT(($K111+SzVerzug-Planstart)/7)+1,""))</f>
        <v/>
      </c>
      <c r="O111" s="23">
        <f>IF($L111="","",IF($A111=SzAusfall,0,$L111))</f>
        <v/>
      </c>
      <c r="P111" s="13">
        <f>IF($L111="","",IF(AND($L111&gt;0,$K111&lt;&gt;"",$K111&lt;Planstart),"Überfällig: Zahldatum manuell setzen",""))</f>
        <v/>
      </c>
    </row>
    <row r="112">
      <c r="A112" s="12" t="n"/>
      <c r="B112" s="12" t="n"/>
      <c r="C112" s="12" t="n"/>
      <c r="D112" s="14" t="n"/>
      <c r="E112" s="16" t="n"/>
      <c r="F112" s="17" t="n"/>
      <c r="G112" s="21">
        <f>IF($A112="","",IFERROR(VLOOKUP($A112,Kunden!$A$5:$D$54,4,FALSE),PortfolioVerzug))</f>
        <v/>
      </c>
      <c r="H112" s="14" t="n"/>
      <c r="I112" s="12" t="n"/>
      <c r="J112" s="14" t="n"/>
      <c r="K112" s="22">
        <f>IF($H112&lt;&gt;"",$H112,IF(OR($D112="",$F112=""),"",$D112+$F112+IF($G112="",PortfolioVerzug,$G112)))</f>
        <v/>
      </c>
      <c r="L112" s="23">
        <f>IF($E112="","",IF(OR($I112="J",$J112&lt;&gt;""),0,$E112))</f>
        <v/>
      </c>
      <c r="M112" s="21">
        <f>IF($K112="","",IF(AND($K112&gt;=Planstart,$K112&lt;=Planstart+90),INT(($K112-Planstart)/7)+1,""))</f>
        <v/>
      </c>
      <c r="N112" s="21">
        <f>IF($K112="","",IF(AND($K112+SzVerzug&gt;=Planstart,$K112+SzVerzug&lt;=Planstart+90),INT(($K112+SzVerzug-Planstart)/7)+1,""))</f>
        <v/>
      </c>
      <c r="O112" s="23">
        <f>IF($L112="","",IF($A112=SzAusfall,0,$L112))</f>
        <v/>
      </c>
      <c r="P112" s="13">
        <f>IF($L112="","",IF(AND($L112&gt;0,$K112&lt;&gt;"",$K112&lt;Planstart),"Überfällig: Zahldatum manuell setzen",""))</f>
        <v/>
      </c>
    </row>
    <row r="113">
      <c r="A113" s="12" t="n"/>
      <c r="B113" s="12" t="n"/>
      <c r="C113" s="12" t="n"/>
      <c r="D113" s="14" t="n"/>
      <c r="E113" s="16" t="n"/>
      <c r="F113" s="17" t="n"/>
      <c r="G113" s="21">
        <f>IF($A113="","",IFERROR(VLOOKUP($A113,Kunden!$A$5:$D$54,4,FALSE),PortfolioVerzug))</f>
        <v/>
      </c>
      <c r="H113" s="14" t="n"/>
      <c r="I113" s="12" t="n"/>
      <c r="J113" s="14" t="n"/>
      <c r="K113" s="22">
        <f>IF($H113&lt;&gt;"",$H113,IF(OR($D113="",$F113=""),"",$D113+$F113+IF($G113="",PortfolioVerzug,$G113)))</f>
        <v/>
      </c>
      <c r="L113" s="23">
        <f>IF($E113="","",IF(OR($I113="J",$J113&lt;&gt;""),0,$E113))</f>
        <v/>
      </c>
      <c r="M113" s="21">
        <f>IF($K113="","",IF(AND($K113&gt;=Planstart,$K113&lt;=Planstart+90),INT(($K113-Planstart)/7)+1,""))</f>
        <v/>
      </c>
      <c r="N113" s="21">
        <f>IF($K113="","",IF(AND($K113+SzVerzug&gt;=Planstart,$K113+SzVerzug&lt;=Planstart+90),INT(($K113+SzVerzug-Planstart)/7)+1,""))</f>
        <v/>
      </c>
      <c r="O113" s="23">
        <f>IF($L113="","",IF($A113=SzAusfall,0,$L113))</f>
        <v/>
      </c>
      <c r="P113" s="13">
        <f>IF($L113="","",IF(AND($L113&gt;0,$K113&lt;&gt;"",$K113&lt;Planstart),"Überfällig: Zahldatum manuell setzen",""))</f>
        <v/>
      </c>
    </row>
    <row r="114">
      <c r="A114" s="12" t="n"/>
      <c r="B114" s="12" t="n"/>
      <c r="C114" s="12" t="n"/>
      <c r="D114" s="14" t="n"/>
      <c r="E114" s="16" t="n"/>
      <c r="F114" s="17" t="n"/>
      <c r="G114" s="21">
        <f>IF($A114="","",IFERROR(VLOOKUP($A114,Kunden!$A$5:$D$54,4,FALSE),PortfolioVerzug))</f>
        <v/>
      </c>
      <c r="H114" s="14" t="n"/>
      <c r="I114" s="12" t="n"/>
      <c r="J114" s="14" t="n"/>
      <c r="K114" s="22">
        <f>IF($H114&lt;&gt;"",$H114,IF(OR($D114="",$F114=""),"",$D114+$F114+IF($G114="",PortfolioVerzug,$G114)))</f>
        <v/>
      </c>
      <c r="L114" s="23">
        <f>IF($E114="","",IF(OR($I114="J",$J114&lt;&gt;""),0,$E114))</f>
        <v/>
      </c>
      <c r="M114" s="21">
        <f>IF($K114="","",IF(AND($K114&gt;=Planstart,$K114&lt;=Planstart+90),INT(($K114-Planstart)/7)+1,""))</f>
        <v/>
      </c>
      <c r="N114" s="21">
        <f>IF($K114="","",IF(AND($K114+SzVerzug&gt;=Planstart,$K114+SzVerzug&lt;=Planstart+90),INT(($K114+SzVerzug-Planstart)/7)+1,""))</f>
        <v/>
      </c>
      <c r="O114" s="23">
        <f>IF($L114="","",IF($A114=SzAusfall,0,$L114))</f>
        <v/>
      </c>
      <c r="P114" s="13">
        <f>IF($L114="","",IF(AND($L114&gt;0,$K114&lt;&gt;"",$K114&lt;Planstart),"Überfällig: Zahldatum manuell setzen",""))</f>
        <v/>
      </c>
    </row>
    <row r="115">
      <c r="A115" s="12" t="n"/>
      <c r="B115" s="12" t="n"/>
      <c r="C115" s="12" t="n"/>
      <c r="D115" s="14" t="n"/>
      <c r="E115" s="16" t="n"/>
      <c r="F115" s="17" t="n"/>
      <c r="G115" s="21">
        <f>IF($A115="","",IFERROR(VLOOKUP($A115,Kunden!$A$5:$D$54,4,FALSE),PortfolioVerzug))</f>
        <v/>
      </c>
      <c r="H115" s="14" t="n"/>
      <c r="I115" s="12" t="n"/>
      <c r="J115" s="14" t="n"/>
      <c r="K115" s="22">
        <f>IF($H115&lt;&gt;"",$H115,IF(OR($D115="",$F115=""),"",$D115+$F115+IF($G115="",PortfolioVerzug,$G115)))</f>
        <v/>
      </c>
      <c r="L115" s="23">
        <f>IF($E115="","",IF(OR($I115="J",$J115&lt;&gt;""),0,$E115))</f>
        <v/>
      </c>
      <c r="M115" s="21">
        <f>IF($K115="","",IF(AND($K115&gt;=Planstart,$K115&lt;=Planstart+90),INT(($K115-Planstart)/7)+1,""))</f>
        <v/>
      </c>
      <c r="N115" s="21">
        <f>IF($K115="","",IF(AND($K115+SzVerzug&gt;=Planstart,$K115+SzVerzug&lt;=Planstart+90),INT(($K115+SzVerzug-Planstart)/7)+1,""))</f>
        <v/>
      </c>
      <c r="O115" s="23">
        <f>IF($L115="","",IF($A115=SzAusfall,0,$L115))</f>
        <v/>
      </c>
      <c r="P115" s="13">
        <f>IF($L115="","",IF(AND($L115&gt;0,$K115&lt;&gt;"",$K115&lt;Planstart),"Überfällig: Zahldatum manuell setzen",""))</f>
        <v/>
      </c>
    </row>
    <row r="116">
      <c r="A116" s="12" t="n"/>
      <c r="B116" s="12" t="n"/>
      <c r="C116" s="12" t="n"/>
      <c r="D116" s="14" t="n"/>
      <c r="E116" s="16" t="n"/>
      <c r="F116" s="17" t="n"/>
      <c r="G116" s="21">
        <f>IF($A116="","",IFERROR(VLOOKUP($A116,Kunden!$A$5:$D$54,4,FALSE),PortfolioVerzug))</f>
        <v/>
      </c>
      <c r="H116" s="14" t="n"/>
      <c r="I116" s="12" t="n"/>
      <c r="J116" s="14" t="n"/>
      <c r="K116" s="22">
        <f>IF($H116&lt;&gt;"",$H116,IF(OR($D116="",$F116=""),"",$D116+$F116+IF($G116="",PortfolioVerzug,$G116)))</f>
        <v/>
      </c>
      <c r="L116" s="23">
        <f>IF($E116="","",IF(OR($I116="J",$J116&lt;&gt;""),0,$E116))</f>
        <v/>
      </c>
      <c r="M116" s="21">
        <f>IF($K116="","",IF(AND($K116&gt;=Planstart,$K116&lt;=Planstart+90),INT(($K116-Planstart)/7)+1,""))</f>
        <v/>
      </c>
      <c r="N116" s="21">
        <f>IF($K116="","",IF(AND($K116+SzVerzug&gt;=Planstart,$K116+SzVerzug&lt;=Planstart+90),INT(($K116+SzVerzug-Planstart)/7)+1,""))</f>
        <v/>
      </c>
      <c r="O116" s="23">
        <f>IF($L116="","",IF($A116=SzAusfall,0,$L116))</f>
        <v/>
      </c>
      <c r="P116" s="13">
        <f>IF($L116="","",IF(AND($L116&gt;0,$K116&lt;&gt;"",$K116&lt;Planstart),"Überfällig: Zahldatum manuell setzen",""))</f>
        <v/>
      </c>
    </row>
    <row r="117">
      <c r="A117" s="12" t="n"/>
      <c r="B117" s="12" t="n"/>
      <c r="C117" s="12" t="n"/>
      <c r="D117" s="14" t="n"/>
      <c r="E117" s="16" t="n"/>
      <c r="F117" s="17" t="n"/>
      <c r="G117" s="21">
        <f>IF($A117="","",IFERROR(VLOOKUP($A117,Kunden!$A$5:$D$54,4,FALSE),PortfolioVerzug))</f>
        <v/>
      </c>
      <c r="H117" s="14" t="n"/>
      <c r="I117" s="12" t="n"/>
      <c r="J117" s="14" t="n"/>
      <c r="K117" s="22">
        <f>IF($H117&lt;&gt;"",$H117,IF(OR($D117="",$F117=""),"",$D117+$F117+IF($G117="",PortfolioVerzug,$G117)))</f>
        <v/>
      </c>
      <c r="L117" s="23">
        <f>IF($E117="","",IF(OR($I117="J",$J117&lt;&gt;""),0,$E117))</f>
        <v/>
      </c>
      <c r="M117" s="21">
        <f>IF($K117="","",IF(AND($K117&gt;=Planstart,$K117&lt;=Planstart+90),INT(($K117-Planstart)/7)+1,""))</f>
        <v/>
      </c>
      <c r="N117" s="21">
        <f>IF($K117="","",IF(AND($K117+SzVerzug&gt;=Planstart,$K117+SzVerzug&lt;=Planstart+90),INT(($K117+SzVerzug-Planstart)/7)+1,""))</f>
        <v/>
      </c>
      <c r="O117" s="23">
        <f>IF($L117="","",IF($A117=SzAusfall,0,$L117))</f>
        <v/>
      </c>
      <c r="P117" s="13">
        <f>IF($L117="","",IF(AND($L117&gt;0,$K117&lt;&gt;"",$K117&lt;Planstart),"Überfällig: Zahldatum manuell setzen",""))</f>
        <v/>
      </c>
    </row>
    <row r="118">
      <c r="A118" s="12" t="n"/>
      <c r="B118" s="12" t="n"/>
      <c r="C118" s="12" t="n"/>
      <c r="D118" s="14" t="n"/>
      <c r="E118" s="16" t="n"/>
      <c r="F118" s="17" t="n"/>
      <c r="G118" s="21">
        <f>IF($A118="","",IFERROR(VLOOKUP($A118,Kunden!$A$5:$D$54,4,FALSE),PortfolioVerzug))</f>
        <v/>
      </c>
      <c r="H118" s="14" t="n"/>
      <c r="I118" s="12" t="n"/>
      <c r="J118" s="14" t="n"/>
      <c r="K118" s="22">
        <f>IF($H118&lt;&gt;"",$H118,IF(OR($D118="",$F118=""),"",$D118+$F118+IF($G118="",PortfolioVerzug,$G118)))</f>
        <v/>
      </c>
      <c r="L118" s="23">
        <f>IF($E118="","",IF(OR($I118="J",$J118&lt;&gt;""),0,$E118))</f>
        <v/>
      </c>
      <c r="M118" s="21">
        <f>IF($K118="","",IF(AND($K118&gt;=Planstart,$K118&lt;=Planstart+90),INT(($K118-Planstart)/7)+1,""))</f>
        <v/>
      </c>
      <c r="N118" s="21">
        <f>IF($K118="","",IF(AND($K118+SzVerzug&gt;=Planstart,$K118+SzVerzug&lt;=Planstart+90),INT(($K118+SzVerzug-Planstart)/7)+1,""))</f>
        <v/>
      </c>
      <c r="O118" s="23">
        <f>IF($L118="","",IF($A118=SzAusfall,0,$L118))</f>
        <v/>
      </c>
      <c r="P118" s="13">
        <f>IF($L118="","",IF(AND($L118&gt;0,$K118&lt;&gt;"",$K118&lt;Planstart),"Überfällig: Zahldatum manuell setzen",""))</f>
        <v/>
      </c>
    </row>
    <row r="119">
      <c r="A119" s="12" t="n"/>
      <c r="B119" s="12" t="n"/>
      <c r="C119" s="12" t="n"/>
      <c r="D119" s="14" t="n"/>
      <c r="E119" s="16" t="n"/>
      <c r="F119" s="17" t="n"/>
      <c r="G119" s="21">
        <f>IF($A119="","",IFERROR(VLOOKUP($A119,Kunden!$A$5:$D$54,4,FALSE),PortfolioVerzug))</f>
        <v/>
      </c>
      <c r="H119" s="14" t="n"/>
      <c r="I119" s="12" t="n"/>
      <c r="J119" s="14" t="n"/>
      <c r="K119" s="22">
        <f>IF($H119&lt;&gt;"",$H119,IF(OR($D119="",$F119=""),"",$D119+$F119+IF($G119="",PortfolioVerzug,$G119)))</f>
        <v/>
      </c>
      <c r="L119" s="23">
        <f>IF($E119="","",IF(OR($I119="J",$J119&lt;&gt;""),0,$E119))</f>
        <v/>
      </c>
      <c r="M119" s="21">
        <f>IF($K119="","",IF(AND($K119&gt;=Planstart,$K119&lt;=Planstart+90),INT(($K119-Planstart)/7)+1,""))</f>
        <v/>
      </c>
      <c r="N119" s="21">
        <f>IF($K119="","",IF(AND($K119+SzVerzug&gt;=Planstart,$K119+SzVerzug&lt;=Planstart+90),INT(($K119+SzVerzug-Planstart)/7)+1,""))</f>
        <v/>
      </c>
      <c r="O119" s="23">
        <f>IF($L119="","",IF($A119=SzAusfall,0,$L119))</f>
        <v/>
      </c>
      <c r="P119" s="13">
        <f>IF($L119="","",IF(AND($L119&gt;0,$K119&lt;&gt;"",$K119&lt;Planstart),"Überfällig: Zahldatum manuell setzen",""))</f>
        <v/>
      </c>
    </row>
    <row r="120">
      <c r="A120" s="12" t="n"/>
      <c r="B120" s="12" t="n"/>
      <c r="C120" s="12" t="n"/>
      <c r="D120" s="14" t="n"/>
      <c r="E120" s="16" t="n"/>
      <c r="F120" s="17" t="n"/>
      <c r="G120" s="21">
        <f>IF($A120="","",IFERROR(VLOOKUP($A120,Kunden!$A$5:$D$54,4,FALSE),PortfolioVerzug))</f>
        <v/>
      </c>
      <c r="H120" s="14" t="n"/>
      <c r="I120" s="12" t="n"/>
      <c r="J120" s="14" t="n"/>
      <c r="K120" s="22">
        <f>IF($H120&lt;&gt;"",$H120,IF(OR($D120="",$F120=""),"",$D120+$F120+IF($G120="",PortfolioVerzug,$G120)))</f>
        <v/>
      </c>
      <c r="L120" s="23">
        <f>IF($E120="","",IF(OR($I120="J",$J120&lt;&gt;""),0,$E120))</f>
        <v/>
      </c>
      <c r="M120" s="21">
        <f>IF($K120="","",IF(AND($K120&gt;=Planstart,$K120&lt;=Planstart+90),INT(($K120-Planstart)/7)+1,""))</f>
        <v/>
      </c>
      <c r="N120" s="21">
        <f>IF($K120="","",IF(AND($K120+SzVerzug&gt;=Planstart,$K120+SzVerzug&lt;=Planstart+90),INT(($K120+SzVerzug-Planstart)/7)+1,""))</f>
        <v/>
      </c>
      <c r="O120" s="23">
        <f>IF($L120="","",IF($A120=SzAusfall,0,$L120))</f>
        <v/>
      </c>
      <c r="P120" s="13">
        <f>IF($L120="","",IF(AND($L120&gt;0,$K120&lt;&gt;"",$K120&lt;Planstart),"Überfällig: Zahldatum manuell setzen",""))</f>
        <v/>
      </c>
    </row>
    <row r="121">
      <c r="A121" s="12" t="n"/>
      <c r="B121" s="12" t="n"/>
      <c r="C121" s="12" t="n"/>
      <c r="D121" s="14" t="n"/>
      <c r="E121" s="16" t="n"/>
      <c r="F121" s="17" t="n"/>
      <c r="G121" s="21">
        <f>IF($A121="","",IFERROR(VLOOKUP($A121,Kunden!$A$5:$D$54,4,FALSE),PortfolioVerzug))</f>
        <v/>
      </c>
      <c r="H121" s="14" t="n"/>
      <c r="I121" s="12" t="n"/>
      <c r="J121" s="14" t="n"/>
      <c r="K121" s="22">
        <f>IF($H121&lt;&gt;"",$H121,IF(OR($D121="",$F121=""),"",$D121+$F121+IF($G121="",PortfolioVerzug,$G121)))</f>
        <v/>
      </c>
      <c r="L121" s="23">
        <f>IF($E121="","",IF(OR($I121="J",$J121&lt;&gt;""),0,$E121))</f>
        <v/>
      </c>
      <c r="M121" s="21">
        <f>IF($K121="","",IF(AND($K121&gt;=Planstart,$K121&lt;=Planstart+90),INT(($K121-Planstart)/7)+1,""))</f>
        <v/>
      </c>
      <c r="N121" s="21">
        <f>IF($K121="","",IF(AND($K121+SzVerzug&gt;=Planstart,$K121+SzVerzug&lt;=Planstart+90),INT(($K121+SzVerzug-Planstart)/7)+1,""))</f>
        <v/>
      </c>
      <c r="O121" s="23">
        <f>IF($L121="","",IF($A121=SzAusfall,0,$L121))</f>
        <v/>
      </c>
      <c r="P121" s="13">
        <f>IF($L121="","",IF(AND($L121&gt;0,$K121&lt;&gt;"",$K121&lt;Planstart),"Überfällig: Zahldatum manuell setzen",""))</f>
        <v/>
      </c>
    </row>
    <row r="122">
      <c r="A122" s="12" t="n"/>
      <c r="B122" s="12" t="n"/>
      <c r="C122" s="12" t="n"/>
      <c r="D122" s="14" t="n"/>
      <c r="E122" s="16" t="n"/>
      <c r="F122" s="17" t="n"/>
      <c r="G122" s="21">
        <f>IF($A122="","",IFERROR(VLOOKUP($A122,Kunden!$A$5:$D$54,4,FALSE),PortfolioVerzug))</f>
        <v/>
      </c>
      <c r="H122" s="14" t="n"/>
      <c r="I122" s="12" t="n"/>
      <c r="J122" s="14" t="n"/>
      <c r="K122" s="22">
        <f>IF($H122&lt;&gt;"",$H122,IF(OR($D122="",$F122=""),"",$D122+$F122+IF($G122="",PortfolioVerzug,$G122)))</f>
        <v/>
      </c>
      <c r="L122" s="23">
        <f>IF($E122="","",IF(OR($I122="J",$J122&lt;&gt;""),0,$E122))</f>
        <v/>
      </c>
      <c r="M122" s="21">
        <f>IF($K122="","",IF(AND($K122&gt;=Planstart,$K122&lt;=Planstart+90),INT(($K122-Planstart)/7)+1,""))</f>
        <v/>
      </c>
      <c r="N122" s="21">
        <f>IF($K122="","",IF(AND($K122+SzVerzug&gt;=Planstart,$K122+SzVerzug&lt;=Planstart+90),INT(($K122+SzVerzug-Planstart)/7)+1,""))</f>
        <v/>
      </c>
      <c r="O122" s="23">
        <f>IF($L122="","",IF($A122=SzAusfall,0,$L122))</f>
        <v/>
      </c>
      <c r="P122" s="13">
        <f>IF($L122="","",IF(AND($L122&gt;0,$K122&lt;&gt;"",$K122&lt;Planstart),"Überfällig: Zahldatum manuell setzen",""))</f>
        <v/>
      </c>
    </row>
    <row r="123">
      <c r="A123" s="12" t="n"/>
      <c r="B123" s="12" t="n"/>
      <c r="C123" s="12" t="n"/>
      <c r="D123" s="14" t="n"/>
      <c r="E123" s="16" t="n"/>
      <c r="F123" s="17" t="n"/>
      <c r="G123" s="21">
        <f>IF($A123="","",IFERROR(VLOOKUP($A123,Kunden!$A$5:$D$54,4,FALSE),PortfolioVerzug))</f>
        <v/>
      </c>
      <c r="H123" s="14" t="n"/>
      <c r="I123" s="12" t="n"/>
      <c r="J123" s="14" t="n"/>
      <c r="K123" s="22">
        <f>IF($H123&lt;&gt;"",$H123,IF(OR($D123="",$F123=""),"",$D123+$F123+IF($G123="",PortfolioVerzug,$G123)))</f>
        <v/>
      </c>
      <c r="L123" s="23">
        <f>IF($E123="","",IF(OR($I123="J",$J123&lt;&gt;""),0,$E123))</f>
        <v/>
      </c>
      <c r="M123" s="21">
        <f>IF($K123="","",IF(AND($K123&gt;=Planstart,$K123&lt;=Planstart+90),INT(($K123-Planstart)/7)+1,""))</f>
        <v/>
      </c>
      <c r="N123" s="21">
        <f>IF($K123="","",IF(AND($K123+SzVerzug&gt;=Planstart,$K123+SzVerzug&lt;=Planstart+90),INT(($K123+SzVerzug-Planstart)/7)+1,""))</f>
        <v/>
      </c>
      <c r="O123" s="23">
        <f>IF($L123="","",IF($A123=SzAusfall,0,$L123))</f>
        <v/>
      </c>
      <c r="P123" s="13">
        <f>IF($L123="","",IF(AND($L123&gt;0,$K123&lt;&gt;"",$K123&lt;Planstart),"Überfällig: Zahldatum manuell setzen",""))</f>
        <v/>
      </c>
    </row>
    <row r="124">
      <c r="A124" s="12" t="n"/>
      <c r="B124" s="12" t="n"/>
      <c r="C124" s="12" t="n"/>
      <c r="D124" s="14" t="n"/>
      <c r="E124" s="16" t="n"/>
      <c r="F124" s="17" t="n"/>
      <c r="G124" s="21">
        <f>IF($A124="","",IFERROR(VLOOKUP($A124,Kunden!$A$5:$D$54,4,FALSE),PortfolioVerzug))</f>
        <v/>
      </c>
      <c r="H124" s="14" t="n"/>
      <c r="I124" s="12" t="n"/>
      <c r="J124" s="14" t="n"/>
      <c r="K124" s="22">
        <f>IF($H124&lt;&gt;"",$H124,IF(OR($D124="",$F124=""),"",$D124+$F124+IF($G124="",PortfolioVerzug,$G124)))</f>
        <v/>
      </c>
      <c r="L124" s="23">
        <f>IF($E124="","",IF(OR($I124="J",$J124&lt;&gt;""),0,$E124))</f>
        <v/>
      </c>
      <c r="M124" s="21">
        <f>IF($K124="","",IF(AND($K124&gt;=Planstart,$K124&lt;=Planstart+90),INT(($K124-Planstart)/7)+1,""))</f>
        <v/>
      </c>
      <c r="N124" s="21">
        <f>IF($K124="","",IF(AND($K124+SzVerzug&gt;=Planstart,$K124+SzVerzug&lt;=Planstart+90),INT(($K124+SzVerzug-Planstart)/7)+1,""))</f>
        <v/>
      </c>
      <c r="O124" s="23">
        <f>IF($L124="","",IF($A124=SzAusfall,0,$L124))</f>
        <v/>
      </c>
      <c r="P124" s="13">
        <f>IF($L124="","",IF(AND($L124&gt;0,$K124&lt;&gt;"",$K124&lt;Planstart),"Überfällig: Zahldatum manuell setzen",""))</f>
        <v/>
      </c>
    </row>
    <row r="125">
      <c r="A125" s="12" t="n"/>
      <c r="B125" s="12" t="n"/>
      <c r="C125" s="12" t="n"/>
      <c r="D125" s="14" t="n"/>
      <c r="E125" s="16" t="n"/>
      <c r="F125" s="17" t="n"/>
      <c r="G125" s="21">
        <f>IF($A125="","",IFERROR(VLOOKUP($A125,Kunden!$A$5:$D$54,4,FALSE),PortfolioVerzug))</f>
        <v/>
      </c>
      <c r="H125" s="14" t="n"/>
      <c r="I125" s="12" t="n"/>
      <c r="J125" s="14" t="n"/>
      <c r="K125" s="22">
        <f>IF($H125&lt;&gt;"",$H125,IF(OR($D125="",$F125=""),"",$D125+$F125+IF($G125="",PortfolioVerzug,$G125)))</f>
        <v/>
      </c>
      <c r="L125" s="23">
        <f>IF($E125="","",IF(OR($I125="J",$J125&lt;&gt;""),0,$E125))</f>
        <v/>
      </c>
      <c r="M125" s="21">
        <f>IF($K125="","",IF(AND($K125&gt;=Planstart,$K125&lt;=Planstart+90),INT(($K125-Planstart)/7)+1,""))</f>
        <v/>
      </c>
      <c r="N125" s="21">
        <f>IF($K125="","",IF(AND($K125+SzVerzug&gt;=Planstart,$K125+SzVerzug&lt;=Planstart+90),INT(($K125+SzVerzug-Planstart)/7)+1,""))</f>
        <v/>
      </c>
      <c r="O125" s="23">
        <f>IF($L125="","",IF($A125=SzAusfall,0,$L125))</f>
        <v/>
      </c>
      <c r="P125" s="13">
        <f>IF($L125="","",IF(AND($L125&gt;0,$K125&lt;&gt;"",$K125&lt;Planstart),"Überfällig: Zahldatum manuell setzen",""))</f>
        <v/>
      </c>
    </row>
    <row r="126">
      <c r="A126" s="12" t="n"/>
      <c r="B126" s="12" t="n"/>
      <c r="C126" s="12" t="n"/>
      <c r="D126" s="14" t="n"/>
      <c r="E126" s="16" t="n"/>
      <c r="F126" s="17" t="n"/>
      <c r="G126" s="21">
        <f>IF($A126="","",IFERROR(VLOOKUP($A126,Kunden!$A$5:$D$54,4,FALSE),PortfolioVerzug))</f>
        <v/>
      </c>
      <c r="H126" s="14" t="n"/>
      <c r="I126" s="12" t="n"/>
      <c r="J126" s="14" t="n"/>
      <c r="K126" s="22">
        <f>IF($H126&lt;&gt;"",$H126,IF(OR($D126="",$F126=""),"",$D126+$F126+IF($G126="",PortfolioVerzug,$G126)))</f>
        <v/>
      </c>
      <c r="L126" s="23">
        <f>IF($E126="","",IF(OR($I126="J",$J126&lt;&gt;""),0,$E126))</f>
        <v/>
      </c>
      <c r="M126" s="21">
        <f>IF($K126="","",IF(AND($K126&gt;=Planstart,$K126&lt;=Planstart+90),INT(($K126-Planstart)/7)+1,""))</f>
        <v/>
      </c>
      <c r="N126" s="21">
        <f>IF($K126="","",IF(AND($K126+SzVerzug&gt;=Planstart,$K126+SzVerzug&lt;=Planstart+90),INT(($K126+SzVerzug-Planstart)/7)+1,""))</f>
        <v/>
      </c>
      <c r="O126" s="23">
        <f>IF($L126="","",IF($A126=SzAusfall,0,$L126))</f>
        <v/>
      </c>
      <c r="P126" s="13">
        <f>IF($L126="","",IF(AND($L126&gt;0,$K126&lt;&gt;"",$K126&lt;Planstart),"Überfällig: Zahldatum manuell setzen",""))</f>
        <v/>
      </c>
    </row>
    <row r="127">
      <c r="A127" s="12" t="n"/>
      <c r="B127" s="12" t="n"/>
      <c r="C127" s="12" t="n"/>
      <c r="D127" s="14" t="n"/>
      <c r="E127" s="16" t="n"/>
      <c r="F127" s="17" t="n"/>
      <c r="G127" s="21">
        <f>IF($A127="","",IFERROR(VLOOKUP($A127,Kunden!$A$5:$D$54,4,FALSE),PortfolioVerzug))</f>
        <v/>
      </c>
      <c r="H127" s="14" t="n"/>
      <c r="I127" s="12" t="n"/>
      <c r="J127" s="14" t="n"/>
      <c r="K127" s="22">
        <f>IF($H127&lt;&gt;"",$H127,IF(OR($D127="",$F127=""),"",$D127+$F127+IF($G127="",PortfolioVerzug,$G127)))</f>
        <v/>
      </c>
      <c r="L127" s="23">
        <f>IF($E127="","",IF(OR($I127="J",$J127&lt;&gt;""),0,$E127))</f>
        <v/>
      </c>
      <c r="M127" s="21">
        <f>IF($K127="","",IF(AND($K127&gt;=Planstart,$K127&lt;=Planstart+90),INT(($K127-Planstart)/7)+1,""))</f>
        <v/>
      </c>
      <c r="N127" s="21">
        <f>IF($K127="","",IF(AND($K127+SzVerzug&gt;=Planstart,$K127+SzVerzug&lt;=Planstart+90),INT(($K127+SzVerzug-Planstart)/7)+1,""))</f>
        <v/>
      </c>
      <c r="O127" s="23">
        <f>IF($L127="","",IF($A127=SzAusfall,0,$L127))</f>
        <v/>
      </c>
      <c r="P127" s="13">
        <f>IF($L127="","",IF(AND($L127&gt;0,$K127&lt;&gt;"",$K127&lt;Planstart),"Überfällig: Zahldatum manuell setzen",""))</f>
        <v/>
      </c>
    </row>
    <row r="128">
      <c r="A128" s="12" t="n"/>
      <c r="B128" s="12" t="n"/>
      <c r="C128" s="12" t="n"/>
      <c r="D128" s="14" t="n"/>
      <c r="E128" s="16" t="n"/>
      <c r="F128" s="17" t="n"/>
      <c r="G128" s="21">
        <f>IF($A128="","",IFERROR(VLOOKUP($A128,Kunden!$A$5:$D$54,4,FALSE),PortfolioVerzug))</f>
        <v/>
      </c>
      <c r="H128" s="14" t="n"/>
      <c r="I128" s="12" t="n"/>
      <c r="J128" s="14" t="n"/>
      <c r="K128" s="22">
        <f>IF($H128&lt;&gt;"",$H128,IF(OR($D128="",$F128=""),"",$D128+$F128+IF($G128="",PortfolioVerzug,$G128)))</f>
        <v/>
      </c>
      <c r="L128" s="23">
        <f>IF($E128="","",IF(OR($I128="J",$J128&lt;&gt;""),0,$E128))</f>
        <v/>
      </c>
      <c r="M128" s="21">
        <f>IF($K128="","",IF(AND($K128&gt;=Planstart,$K128&lt;=Planstart+90),INT(($K128-Planstart)/7)+1,""))</f>
        <v/>
      </c>
      <c r="N128" s="21">
        <f>IF($K128="","",IF(AND($K128+SzVerzug&gt;=Planstart,$K128+SzVerzug&lt;=Planstart+90),INT(($K128+SzVerzug-Planstart)/7)+1,""))</f>
        <v/>
      </c>
      <c r="O128" s="23">
        <f>IF($L128="","",IF($A128=SzAusfall,0,$L128))</f>
        <v/>
      </c>
      <c r="P128" s="13">
        <f>IF($L128="","",IF(AND($L128&gt;0,$K128&lt;&gt;"",$K128&lt;Planstart),"Überfällig: Zahldatum manuell setzen",""))</f>
        <v/>
      </c>
    </row>
    <row r="129">
      <c r="A129" s="12" t="n"/>
      <c r="B129" s="12" t="n"/>
      <c r="C129" s="12" t="n"/>
      <c r="D129" s="14" t="n"/>
      <c r="E129" s="16" t="n"/>
      <c r="F129" s="17" t="n"/>
      <c r="G129" s="21">
        <f>IF($A129="","",IFERROR(VLOOKUP($A129,Kunden!$A$5:$D$54,4,FALSE),PortfolioVerzug))</f>
        <v/>
      </c>
      <c r="H129" s="14" t="n"/>
      <c r="I129" s="12" t="n"/>
      <c r="J129" s="14" t="n"/>
      <c r="K129" s="22">
        <f>IF($H129&lt;&gt;"",$H129,IF(OR($D129="",$F129=""),"",$D129+$F129+IF($G129="",PortfolioVerzug,$G129)))</f>
        <v/>
      </c>
      <c r="L129" s="23">
        <f>IF($E129="","",IF(OR($I129="J",$J129&lt;&gt;""),0,$E129))</f>
        <v/>
      </c>
      <c r="M129" s="21">
        <f>IF($K129="","",IF(AND($K129&gt;=Planstart,$K129&lt;=Planstart+90),INT(($K129-Planstart)/7)+1,""))</f>
        <v/>
      </c>
      <c r="N129" s="21">
        <f>IF($K129="","",IF(AND($K129+SzVerzug&gt;=Planstart,$K129+SzVerzug&lt;=Planstart+90),INT(($K129+SzVerzug-Planstart)/7)+1,""))</f>
        <v/>
      </c>
      <c r="O129" s="23">
        <f>IF($L129="","",IF($A129=SzAusfall,0,$L129))</f>
        <v/>
      </c>
      <c r="P129" s="13">
        <f>IF($L129="","",IF(AND($L129&gt;0,$K129&lt;&gt;"",$K129&lt;Planstart),"Überfällig: Zahldatum manuell setzen",""))</f>
        <v/>
      </c>
    </row>
    <row r="130">
      <c r="A130" s="12" t="n"/>
      <c r="B130" s="12" t="n"/>
      <c r="C130" s="12" t="n"/>
      <c r="D130" s="14" t="n"/>
      <c r="E130" s="16" t="n"/>
      <c r="F130" s="17" t="n"/>
      <c r="G130" s="21">
        <f>IF($A130="","",IFERROR(VLOOKUP($A130,Kunden!$A$5:$D$54,4,FALSE),PortfolioVerzug))</f>
        <v/>
      </c>
      <c r="H130" s="14" t="n"/>
      <c r="I130" s="12" t="n"/>
      <c r="J130" s="14" t="n"/>
      <c r="K130" s="22">
        <f>IF($H130&lt;&gt;"",$H130,IF(OR($D130="",$F130=""),"",$D130+$F130+IF($G130="",PortfolioVerzug,$G130)))</f>
        <v/>
      </c>
      <c r="L130" s="23">
        <f>IF($E130="","",IF(OR($I130="J",$J130&lt;&gt;""),0,$E130))</f>
        <v/>
      </c>
      <c r="M130" s="21">
        <f>IF($K130="","",IF(AND($K130&gt;=Planstart,$K130&lt;=Planstart+90),INT(($K130-Planstart)/7)+1,""))</f>
        <v/>
      </c>
      <c r="N130" s="21">
        <f>IF($K130="","",IF(AND($K130+SzVerzug&gt;=Planstart,$K130+SzVerzug&lt;=Planstart+90),INT(($K130+SzVerzug-Planstart)/7)+1,""))</f>
        <v/>
      </c>
      <c r="O130" s="23">
        <f>IF($L130="","",IF($A130=SzAusfall,0,$L130))</f>
        <v/>
      </c>
      <c r="P130" s="13">
        <f>IF($L130="","",IF(AND($L130&gt;0,$K130&lt;&gt;"",$K130&lt;Planstart),"Überfällig: Zahldatum manuell setzen",""))</f>
        <v/>
      </c>
    </row>
    <row r="131">
      <c r="A131" s="12" t="n"/>
      <c r="B131" s="12" t="n"/>
      <c r="C131" s="12" t="n"/>
      <c r="D131" s="14" t="n"/>
      <c r="E131" s="16" t="n"/>
      <c r="F131" s="17" t="n"/>
      <c r="G131" s="21">
        <f>IF($A131="","",IFERROR(VLOOKUP($A131,Kunden!$A$5:$D$54,4,FALSE),PortfolioVerzug))</f>
        <v/>
      </c>
      <c r="H131" s="14" t="n"/>
      <c r="I131" s="12" t="n"/>
      <c r="J131" s="14" t="n"/>
      <c r="K131" s="22">
        <f>IF($H131&lt;&gt;"",$H131,IF(OR($D131="",$F131=""),"",$D131+$F131+IF($G131="",PortfolioVerzug,$G131)))</f>
        <v/>
      </c>
      <c r="L131" s="23">
        <f>IF($E131="","",IF(OR($I131="J",$J131&lt;&gt;""),0,$E131))</f>
        <v/>
      </c>
      <c r="M131" s="21">
        <f>IF($K131="","",IF(AND($K131&gt;=Planstart,$K131&lt;=Planstart+90),INT(($K131-Planstart)/7)+1,""))</f>
        <v/>
      </c>
      <c r="N131" s="21">
        <f>IF($K131="","",IF(AND($K131+SzVerzug&gt;=Planstart,$K131+SzVerzug&lt;=Planstart+90),INT(($K131+SzVerzug-Planstart)/7)+1,""))</f>
        <v/>
      </c>
      <c r="O131" s="23">
        <f>IF($L131="","",IF($A131=SzAusfall,0,$L131))</f>
        <v/>
      </c>
      <c r="P131" s="13">
        <f>IF($L131="","",IF(AND($L131&gt;0,$K131&lt;&gt;"",$K131&lt;Planstart),"Überfällig: Zahldatum manuell setzen",""))</f>
        <v/>
      </c>
    </row>
    <row r="132">
      <c r="A132" s="12" t="n"/>
      <c r="B132" s="12" t="n"/>
      <c r="C132" s="12" t="n"/>
      <c r="D132" s="14" t="n"/>
      <c r="E132" s="16" t="n"/>
      <c r="F132" s="17" t="n"/>
      <c r="G132" s="21">
        <f>IF($A132="","",IFERROR(VLOOKUP($A132,Kunden!$A$5:$D$54,4,FALSE),PortfolioVerzug))</f>
        <v/>
      </c>
      <c r="H132" s="14" t="n"/>
      <c r="I132" s="12" t="n"/>
      <c r="J132" s="14" t="n"/>
      <c r="K132" s="22">
        <f>IF($H132&lt;&gt;"",$H132,IF(OR($D132="",$F132=""),"",$D132+$F132+IF($G132="",PortfolioVerzug,$G132)))</f>
        <v/>
      </c>
      <c r="L132" s="23">
        <f>IF($E132="","",IF(OR($I132="J",$J132&lt;&gt;""),0,$E132))</f>
        <v/>
      </c>
      <c r="M132" s="21">
        <f>IF($K132="","",IF(AND($K132&gt;=Planstart,$K132&lt;=Planstart+90),INT(($K132-Planstart)/7)+1,""))</f>
        <v/>
      </c>
      <c r="N132" s="21">
        <f>IF($K132="","",IF(AND($K132+SzVerzug&gt;=Planstart,$K132+SzVerzug&lt;=Planstart+90),INT(($K132+SzVerzug-Planstart)/7)+1,""))</f>
        <v/>
      </c>
      <c r="O132" s="23">
        <f>IF($L132="","",IF($A132=SzAusfall,0,$L132))</f>
        <v/>
      </c>
      <c r="P132" s="13">
        <f>IF($L132="","",IF(AND($L132&gt;0,$K132&lt;&gt;"",$K132&lt;Planstart),"Überfällig: Zahldatum manuell setzen",""))</f>
        <v/>
      </c>
    </row>
    <row r="133">
      <c r="A133" s="12" t="n"/>
      <c r="B133" s="12" t="n"/>
      <c r="C133" s="12" t="n"/>
      <c r="D133" s="14" t="n"/>
      <c r="E133" s="16" t="n"/>
      <c r="F133" s="17" t="n"/>
      <c r="G133" s="21">
        <f>IF($A133="","",IFERROR(VLOOKUP($A133,Kunden!$A$5:$D$54,4,FALSE),PortfolioVerzug))</f>
        <v/>
      </c>
      <c r="H133" s="14" t="n"/>
      <c r="I133" s="12" t="n"/>
      <c r="J133" s="14" t="n"/>
      <c r="K133" s="22">
        <f>IF($H133&lt;&gt;"",$H133,IF(OR($D133="",$F133=""),"",$D133+$F133+IF($G133="",PortfolioVerzug,$G133)))</f>
        <v/>
      </c>
      <c r="L133" s="23">
        <f>IF($E133="","",IF(OR($I133="J",$J133&lt;&gt;""),0,$E133))</f>
        <v/>
      </c>
      <c r="M133" s="21">
        <f>IF($K133="","",IF(AND($K133&gt;=Planstart,$K133&lt;=Planstart+90),INT(($K133-Planstart)/7)+1,""))</f>
        <v/>
      </c>
      <c r="N133" s="21">
        <f>IF($K133="","",IF(AND($K133+SzVerzug&gt;=Planstart,$K133+SzVerzug&lt;=Planstart+90),INT(($K133+SzVerzug-Planstart)/7)+1,""))</f>
        <v/>
      </c>
      <c r="O133" s="23">
        <f>IF($L133="","",IF($A133=SzAusfall,0,$L133))</f>
        <v/>
      </c>
      <c r="P133" s="13">
        <f>IF($L133="","",IF(AND($L133&gt;0,$K133&lt;&gt;"",$K133&lt;Planstart),"Überfällig: Zahldatum manuell setzen",""))</f>
        <v/>
      </c>
    </row>
    <row r="134">
      <c r="A134" s="12" t="n"/>
      <c r="B134" s="12" t="n"/>
      <c r="C134" s="12" t="n"/>
      <c r="D134" s="14" t="n"/>
      <c r="E134" s="16" t="n"/>
      <c r="F134" s="17" t="n"/>
      <c r="G134" s="21">
        <f>IF($A134="","",IFERROR(VLOOKUP($A134,Kunden!$A$5:$D$54,4,FALSE),PortfolioVerzug))</f>
        <v/>
      </c>
      <c r="H134" s="14" t="n"/>
      <c r="I134" s="12" t="n"/>
      <c r="J134" s="14" t="n"/>
      <c r="K134" s="22">
        <f>IF($H134&lt;&gt;"",$H134,IF(OR($D134="",$F134=""),"",$D134+$F134+IF($G134="",PortfolioVerzug,$G134)))</f>
        <v/>
      </c>
      <c r="L134" s="23">
        <f>IF($E134="","",IF(OR($I134="J",$J134&lt;&gt;""),0,$E134))</f>
        <v/>
      </c>
      <c r="M134" s="21">
        <f>IF($K134="","",IF(AND($K134&gt;=Planstart,$K134&lt;=Planstart+90),INT(($K134-Planstart)/7)+1,""))</f>
        <v/>
      </c>
      <c r="N134" s="21">
        <f>IF($K134="","",IF(AND($K134+SzVerzug&gt;=Planstart,$K134+SzVerzug&lt;=Planstart+90),INT(($K134+SzVerzug-Planstart)/7)+1,""))</f>
        <v/>
      </c>
      <c r="O134" s="23">
        <f>IF($L134="","",IF($A134=SzAusfall,0,$L134))</f>
        <v/>
      </c>
      <c r="P134" s="13">
        <f>IF($L134="","",IF(AND($L134&gt;0,$K134&lt;&gt;"",$K134&lt;Planstart),"Überfällig: Zahldatum manuell setzen",""))</f>
        <v/>
      </c>
    </row>
    <row r="135">
      <c r="A135" s="12" t="n"/>
      <c r="B135" s="12" t="n"/>
      <c r="C135" s="12" t="n"/>
      <c r="D135" s="14" t="n"/>
      <c r="E135" s="16" t="n"/>
      <c r="F135" s="17" t="n"/>
      <c r="G135" s="21">
        <f>IF($A135="","",IFERROR(VLOOKUP($A135,Kunden!$A$5:$D$54,4,FALSE),PortfolioVerzug))</f>
        <v/>
      </c>
      <c r="H135" s="14" t="n"/>
      <c r="I135" s="12" t="n"/>
      <c r="J135" s="14" t="n"/>
      <c r="K135" s="22">
        <f>IF($H135&lt;&gt;"",$H135,IF(OR($D135="",$F135=""),"",$D135+$F135+IF($G135="",PortfolioVerzug,$G135)))</f>
        <v/>
      </c>
      <c r="L135" s="23">
        <f>IF($E135="","",IF(OR($I135="J",$J135&lt;&gt;""),0,$E135))</f>
        <v/>
      </c>
      <c r="M135" s="21">
        <f>IF($K135="","",IF(AND($K135&gt;=Planstart,$K135&lt;=Planstart+90),INT(($K135-Planstart)/7)+1,""))</f>
        <v/>
      </c>
      <c r="N135" s="21">
        <f>IF($K135="","",IF(AND($K135+SzVerzug&gt;=Planstart,$K135+SzVerzug&lt;=Planstart+90),INT(($K135+SzVerzug-Planstart)/7)+1,""))</f>
        <v/>
      </c>
      <c r="O135" s="23">
        <f>IF($L135="","",IF($A135=SzAusfall,0,$L135))</f>
        <v/>
      </c>
      <c r="P135" s="13">
        <f>IF($L135="","",IF(AND($L135&gt;0,$K135&lt;&gt;"",$K135&lt;Planstart),"Überfällig: Zahldatum manuell setzen",""))</f>
        <v/>
      </c>
    </row>
    <row r="136">
      <c r="A136" s="12" t="n"/>
      <c r="B136" s="12" t="n"/>
      <c r="C136" s="12" t="n"/>
      <c r="D136" s="14" t="n"/>
      <c r="E136" s="16" t="n"/>
      <c r="F136" s="17" t="n"/>
      <c r="G136" s="21">
        <f>IF($A136="","",IFERROR(VLOOKUP($A136,Kunden!$A$5:$D$54,4,FALSE),PortfolioVerzug))</f>
        <v/>
      </c>
      <c r="H136" s="14" t="n"/>
      <c r="I136" s="12" t="n"/>
      <c r="J136" s="14" t="n"/>
      <c r="K136" s="22">
        <f>IF($H136&lt;&gt;"",$H136,IF(OR($D136="",$F136=""),"",$D136+$F136+IF($G136="",PortfolioVerzug,$G136)))</f>
        <v/>
      </c>
      <c r="L136" s="23">
        <f>IF($E136="","",IF(OR($I136="J",$J136&lt;&gt;""),0,$E136))</f>
        <v/>
      </c>
      <c r="M136" s="21">
        <f>IF($K136="","",IF(AND($K136&gt;=Planstart,$K136&lt;=Planstart+90),INT(($K136-Planstart)/7)+1,""))</f>
        <v/>
      </c>
      <c r="N136" s="21">
        <f>IF($K136="","",IF(AND($K136+SzVerzug&gt;=Planstart,$K136+SzVerzug&lt;=Planstart+90),INT(($K136+SzVerzug-Planstart)/7)+1,""))</f>
        <v/>
      </c>
      <c r="O136" s="23">
        <f>IF($L136="","",IF($A136=SzAusfall,0,$L136))</f>
        <v/>
      </c>
      <c r="P136" s="13">
        <f>IF($L136="","",IF(AND($L136&gt;0,$K136&lt;&gt;"",$K136&lt;Planstart),"Überfällig: Zahldatum manuell setzen",""))</f>
        <v/>
      </c>
    </row>
    <row r="137">
      <c r="A137" s="12" t="n"/>
      <c r="B137" s="12" t="n"/>
      <c r="C137" s="12" t="n"/>
      <c r="D137" s="14" t="n"/>
      <c r="E137" s="16" t="n"/>
      <c r="F137" s="17" t="n"/>
      <c r="G137" s="21">
        <f>IF($A137="","",IFERROR(VLOOKUP($A137,Kunden!$A$5:$D$54,4,FALSE),PortfolioVerzug))</f>
        <v/>
      </c>
      <c r="H137" s="14" t="n"/>
      <c r="I137" s="12" t="n"/>
      <c r="J137" s="14" t="n"/>
      <c r="K137" s="22">
        <f>IF($H137&lt;&gt;"",$H137,IF(OR($D137="",$F137=""),"",$D137+$F137+IF($G137="",PortfolioVerzug,$G137)))</f>
        <v/>
      </c>
      <c r="L137" s="23">
        <f>IF($E137="","",IF(OR($I137="J",$J137&lt;&gt;""),0,$E137))</f>
        <v/>
      </c>
      <c r="M137" s="21">
        <f>IF($K137="","",IF(AND($K137&gt;=Planstart,$K137&lt;=Planstart+90),INT(($K137-Planstart)/7)+1,""))</f>
        <v/>
      </c>
      <c r="N137" s="21">
        <f>IF($K137="","",IF(AND($K137+SzVerzug&gt;=Planstart,$K137+SzVerzug&lt;=Planstart+90),INT(($K137+SzVerzug-Planstart)/7)+1,""))</f>
        <v/>
      </c>
      <c r="O137" s="23">
        <f>IF($L137="","",IF($A137=SzAusfall,0,$L137))</f>
        <v/>
      </c>
      <c r="P137" s="13">
        <f>IF($L137="","",IF(AND($L137&gt;0,$K137&lt;&gt;"",$K137&lt;Planstart),"Überfällig: Zahldatum manuell setzen",""))</f>
        <v/>
      </c>
    </row>
    <row r="138">
      <c r="A138" s="12" t="n"/>
      <c r="B138" s="12" t="n"/>
      <c r="C138" s="12" t="n"/>
      <c r="D138" s="14" t="n"/>
      <c r="E138" s="16" t="n"/>
      <c r="F138" s="17" t="n"/>
      <c r="G138" s="21">
        <f>IF($A138="","",IFERROR(VLOOKUP($A138,Kunden!$A$5:$D$54,4,FALSE),PortfolioVerzug))</f>
        <v/>
      </c>
      <c r="H138" s="14" t="n"/>
      <c r="I138" s="12" t="n"/>
      <c r="J138" s="14" t="n"/>
      <c r="K138" s="22">
        <f>IF($H138&lt;&gt;"",$H138,IF(OR($D138="",$F138=""),"",$D138+$F138+IF($G138="",PortfolioVerzug,$G138)))</f>
        <v/>
      </c>
      <c r="L138" s="23">
        <f>IF($E138="","",IF(OR($I138="J",$J138&lt;&gt;""),0,$E138))</f>
        <v/>
      </c>
      <c r="M138" s="21">
        <f>IF($K138="","",IF(AND($K138&gt;=Planstart,$K138&lt;=Planstart+90),INT(($K138-Planstart)/7)+1,""))</f>
        <v/>
      </c>
      <c r="N138" s="21">
        <f>IF($K138="","",IF(AND($K138+SzVerzug&gt;=Planstart,$K138+SzVerzug&lt;=Planstart+90),INT(($K138+SzVerzug-Planstart)/7)+1,""))</f>
        <v/>
      </c>
      <c r="O138" s="23">
        <f>IF($L138="","",IF($A138=SzAusfall,0,$L138))</f>
        <v/>
      </c>
      <c r="P138" s="13">
        <f>IF($L138="","",IF(AND($L138&gt;0,$K138&lt;&gt;"",$K138&lt;Planstart),"Überfällig: Zahldatum manuell setzen",""))</f>
        <v/>
      </c>
    </row>
    <row r="139">
      <c r="A139" s="12" t="n"/>
      <c r="B139" s="12" t="n"/>
      <c r="C139" s="12" t="n"/>
      <c r="D139" s="14" t="n"/>
      <c r="E139" s="16" t="n"/>
      <c r="F139" s="17" t="n"/>
      <c r="G139" s="21">
        <f>IF($A139="","",IFERROR(VLOOKUP($A139,Kunden!$A$5:$D$54,4,FALSE),PortfolioVerzug))</f>
        <v/>
      </c>
      <c r="H139" s="14" t="n"/>
      <c r="I139" s="12" t="n"/>
      <c r="J139" s="14" t="n"/>
      <c r="K139" s="22">
        <f>IF($H139&lt;&gt;"",$H139,IF(OR($D139="",$F139=""),"",$D139+$F139+IF($G139="",PortfolioVerzug,$G139)))</f>
        <v/>
      </c>
      <c r="L139" s="23">
        <f>IF($E139="","",IF(OR($I139="J",$J139&lt;&gt;""),0,$E139))</f>
        <v/>
      </c>
      <c r="M139" s="21">
        <f>IF($K139="","",IF(AND($K139&gt;=Planstart,$K139&lt;=Planstart+90),INT(($K139-Planstart)/7)+1,""))</f>
        <v/>
      </c>
      <c r="N139" s="21">
        <f>IF($K139="","",IF(AND($K139+SzVerzug&gt;=Planstart,$K139+SzVerzug&lt;=Planstart+90),INT(($K139+SzVerzug-Planstart)/7)+1,""))</f>
        <v/>
      </c>
      <c r="O139" s="23">
        <f>IF($L139="","",IF($A139=SzAusfall,0,$L139))</f>
        <v/>
      </c>
      <c r="P139" s="13">
        <f>IF($L139="","",IF(AND($L139&gt;0,$K139&lt;&gt;"",$K139&lt;Planstart),"Überfällig: Zahldatum manuell setzen",""))</f>
        <v/>
      </c>
    </row>
    <row r="140">
      <c r="A140" s="12" t="n"/>
      <c r="B140" s="12" t="n"/>
      <c r="C140" s="12" t="n"/>
      <c r="D140" s="14" t="n"/>
      <c r="E140" s="16" t="n"/>
      <c r="F140" s="17" t="n"/>
      <c r="G140" s="21">
        <f>IF($A140="","",IFERROR(VLOOKUP($A140,Kunden!$A$5:$D$54,4,FALSE),PortfolioVerzug))</f>
        <v/>
      </c>
      <c r="H140" s="14" t="n"/>
      <c r="I140" s="12" t="n"/>
      <c r="J140" s="14" t="n"/>
      <c r="K140" s="22">
        <f>IF($H140&lt;&gt;"",$H140,IF(OR($D140="",$F140=""),"",$D140+$F140+IF($G140="",PortfolioVerzug,$G140)))</f>
        <v/>
      </c>
      <c r="L140" s="23">
        <f>IF($E140="","",IF(OR($I140="J",$J140&lt;&gt;""),0,$E140))</f>
        <v/>
      </c>
      <c r="M140" s="21">
        <f>IF($K140="","",IF(AND($K140&gt;=Planstart,$K140&lt;=Planstart+90),INT(($K140-Planstart)/7)+1,""))</f>
        <v/>
      </c>
      <c r="N140" s="21">
        <f>IF($K140="","",IF(AND($K140+SzVerzug&gt;=Planstart,$K140+SzVerzug&lt;=Planstart+90),INT(($K140+SzVerzug-Planstart)/7)+1,""))</f>
        <v/>
      </c>
      <c r="O140" s="23">
        <f>IF($L140="","",IF($A140=SzAusfall,0,$L140))</f>
        <v/>
      </c>
      <c r="P140" s="13">
        <f>IF($L140="","",IF(AND($L140&gt;0,$K140&lt;&gt;"",$K140&lt;Planstart),"Überfällig: Zahldatum manuell setzen",""))</f>
        <v/>
      </c>
    </row>
    <row r="141">
      <c r="A141" s="12" t="n"/>
      <c r="B141" s="12" t="n"/>
      <c r="C141" s="12" t="n"/>
      <c r="D141" s="14" t="n"/>
      <c r="E141" s="16" t="n"/>
      <c r="F141" s="17" t="n"/>
      <c r="G141" s="21">
        <f>IF($A141="","",IFERROR(VLOOKUP($A141,Kunden!$A$5:$D$54,4,FALSE),PortfolioVerzug))</f>
        <v/>
      </c>
      <c r="H141" s="14" t="n"/>
      <c r="I141" s="12" t="n"/>
      <c r="J141" s="14" t="n"/>
      <c r="K141" s="22">
        <f>IF($H141&lt;&gt;"",$H141,IF(OR($D141="",$F141=""),"",$D141+$F141+IF($G141="",PortfolioVerzug,$G141)))</f>
        <v/>
      </c>
      <c r="L141" s="23">
        <f>IF($E141="","",IF(OR($I141="J",$J141&lt;&gt;""),0,$E141))</f>
        <v/>
      </c>
      <c r="M141" s="21">
        <f>IF($K141="","",IF(AND($K141&gt;=Planstart,$K141&lt;=Planstart+90),INT(($K141-Planstart)/7)+1,""))</f>
        <v/>
      </c>
      <c r="N141" s="21">
        <f>IF($K141="","",IF(AND($K141+SzVerzug&gt;=Planstart,$K141+SzVerzug&lt;=Planstart+90),INT(($K141+SzVerzug-Planstart)/7)+1,""))</f>
        <v/>
      </c>
      <c r="O141" s="23">
        <f>IF($L141="","",IF($A141=SzAusfall,0,$L141))</f>
        <v/>
      </c>
      <c r="P141" s="13">
        <f>IF($L141="","",IF(AND($L141&gt;0,$K141&lt;&gt;"",$K141&lt;Planstart),"Überfällig: Zahldatum manuell setzen",""))</f>
        <v/>
      </c>
    </row>
    <row r="142">
      <c r="A142" s="12" t="n"/>
      <c r="B142" s="12" t="n"/>
      <c r="C142" s="12" t="n"/>
      <c r="D142" s="14" t="n"/>
      <c r="E142" s="16" t="n"/>
      <c r="F142" s="17" t="n"/>
      <c r="G142" s="21">
        <f>IF($A142="","",IFERROR(VLOOKUP($A142,Kunden!$A$5:$D$54,4,FALSE),PortfolioVerzug))</f>
        <v/>
      </c>
      <c r="H142" s="14" t="n"/>
      <c r="I142" s="12" t="n"/>
      <c r="J142" s="14" t="n"/>
      <c r="K142" s="22">
        <f>IF($H142&lt;&gt;"",$H142,IF(OR($D142="",$F142=""),"",$D142+$F142+IF($G142="",PortfolioVerzug,$G142)))</f>
        <v/>
      </c>
      <c r="L142" s="23">
        <f>IF($E142="","",IF(OR($I142="J",$J142&lt;&gt;""),0,$E142))</f>
        <v/>
      </c>
      <c r="M142" s="21">
        <f>IF($K142="","",IF(AND($K142&gt;=Planstart,$K142&lt;=Planstart+90),INT(($K142-Planstart)/7)+1,""))</f>
        <v/>
      </c>
      <c r="N142" s="21">
        <f>IF($K142="","",IF(AND($K142+SzVerzug&gt;=Planstart,$K142+SzVerzug&lt;=Planstart+90),INT(($K142+SzVerzug-Planstart)/7)+1,""))</f>
        <v/>
      </c>
      <c r="O142" s="23">
        <f>IF($L142="","",IF($A142=SzAusfall,0,$L142))</f>
        <v/>
      </c>
      <c r="P142" s="13">
        <f>IF($L142="","",IF(AND($L142&gt;0,$K142&lt;&gt;"",$K142&lt;Planstart),"Überfällig: Zahldatum manuell setzen",""))</f>
        <v/>
      </c>
    </row>
    <row r="143">
      <c r="A143" s="12" t="n"/>
      <c r="B143" s="12" t="n"/>
      <c r="C143" s="12" t="n"/>
      <c r="D143" s="14" t="n"/>
      <c r="E143" s="16" t="n"/>
      <c r="F143" s="17" t="n"/>
      <c r="G143" s="21">
        <f>IF($A143="","",IFERROR(VLOOKUP($A143,Kunden!$A$5:$D$54,4,FALSE),PortfolioVerzug))</f>
        <v/>
      </c>
      <c r="H143" s="14" t="n"/>
      <c r="I143" s="12" t="n"/>
      <c r="J143" s="14" t="n"/>
      <c r="K143" s="22">
        <f>IF($H143&lt;&gt;"",$H143,IF(OR($D143="",$F143=""),"",$D143+$F143+IF($G143="",PortfolioVerzug,$G143)))</f>
        <v/>
      </c>
      <c r="L143" s="23">
        <f>IF($E143="","",IF(OR($I143="J",$J143&lt;&gt;""),0,$E143))</f>
        <v/>
      </c>
      <c r="M143" s="21">
        <f>IF($K143="","",IF(AND($K143&gt;=Planstart,$K143&lt;=Planstart+90),INT(($K143-Planstart)/7)+1,""))</f>
        <v/>
      </c>
      <c r="N143" s="21">
        <f>IF($K143="","",IF(AND($K143+SzVerzug&gt;=Planstart,$K143+SzVerzug&lt;=Planstart+90),INT(($K143+SzVerzug-Planstart)/7)+1,""))</f>
        <v/>
      </c>
      <c r="O143" s="23">
        <f>IF($L143="","",IF($A143=SzAusfall,0,$L143))</f>
        <v/>
      </c>
      <c r="P143" s="13">
        <f>IF($L143="","",IF(AND($L143&gt;0,$K143&lt;&gt;"",$K143&lt;Planstart),"Überfällig: Zahldatum manuell setzen",""))</f>
        <v/>
      </c>
    </row>
    <row r="144">
      <c r="A144" s="12" t="n"/>
      <c r="B144" s="12" t="n"/>
      <c r="C144" s="12" t="n"/>
      <c r="D144" s="14" t="n"/>
      <c r="E144" s="16" t="n"/>
      <c r="F144" s="17" t="n"/>
      <c r="G144" s="21">
        <f>IF($A144="","",IFERROR(VLOOKUP($A144,Kunden!$A$5:$D$54,4,FALSE),PortfolioVerzug))</f>
        <v/>
      </c>
      <c r="H144" s="14" t="n"/>
      <c r="I144" s="12" t="n"/>
      <c r="J144" s="14" t="n"/>
      <c r="K144" s="22">
        <f>IF($H144&lt;&gt;"",$H144,IF(OR($D144="",$F144=""),"",$D144+$F144+IF($G144="",PortfolioVerzug,$G144)))</f>
        <v/>
      </c>
      <c r="L144" s="23">
        <f>IF($E144="","",IF(OR($I144="J",$J144&lt;&gt;""),0,$E144))</f>
        <v/>
      </c>
      <c r="M144" s="21">
        <f>IF($K144="","",IF(AND($K144&gt;=Planstart,$K144&lt;=Planstart+90),INT(($K144-Planstart)/7)+1,""))</f>
        <v/>
      </c>
      <c r="N144" s="21">
        <f>IF($K144="","",IF(AND($K144+SzVerzug&gt;=Planstart,$K144+SzVerzug&lt;=Planstart+90),INT(($K144+SzVerzug-Planstart)/7)+1,""))</f>
        <v/>
      </c>
      <c r="O144" s="23">
        <f>IF($L144="","",IF($A144=SzAusfall,0,$L144))</f>
        <v/>
      </c>
      <c r="P144" s="13">
        <f>IF($L144="","",IF(AND($L144&gt;0,$K144&lt;&gt;"",$K144&lt;Planstart),"Überfällig: Zahldatum manuell setzen",""))</f>
        <v/>
      </c>
    </row>
    <row r="145">
      <c r="A145" s="12" t="n"/>
      <c r="B145" s="12" t="n"/>
      <c r="C145" s="12" t="n"/>
      <c r="D145" s="14" t="n"/>
      <c r="E145" s="16" t="n"/>
      <c r="F145" s="17" t="n"/>
      <c r="G145" s="21">
        <f>IF($A145="","",IFERROR(VLOOKUP($A145,Kunden!$A$5:$D$54,4,FALSE),PortfolioVerzug))</f>
        <v/>
      </c>
      <c r="H145" s="14" t="n"/>
      <c r="I145" s="12" t="n"/>
      <c r="J145" s="14" t="n"/>
      <c r="K145" s="22">
        <f>IF($H145&lt;&gt;"",$H145,IF(OR($D145="",$F145=""),"",$D145+$F145+IF($G145="",PortfolioVerzug,$G145)))</f>
        <v/>
      </c>
      <c r="L145" s="23">
        <f>IF($E145="","",IF(OR($I145="J",$J145&lt;&gt;""),0,$E145))</f>
        <v/>
      </c>
      <c r="M145" s="21">
        <f>IF($K145="","",IF(AND($K145&gt;=Planstart,$K145&lt;=Planstart+90),INT(($K145-Planstart)/7)+1,""))</f>
        <v/>
      </c>
      <c r="N145" s="21">
        <f>IF($K145="","",IF(AND($K145+SzVerzug&gt;=Planstart,$K145+SzVerzug&lt;=Planstart+90),INT(($K145+SzVerzug-Planstart)/7)+1,""))</f>
        <v/>
      </c>
      <c r="O145" s="23">
        <f>IF($L145="","",IF($A145=SzAusfall,0,$L145))</f>
        <v/>
      </c>
      <c r="P145" s="13">
        <f>IF($L145="","",IF(AND($L145&gt;0,$K145&lt;&gt;"",$K145&lt;Planstart),"Überfällig: Zahldatum manuell setzen",""))</f>
        <v/>
      </c>
    </row>
    <row r="146">
      <c r="A146" s="12" t="n"/>
      <c r="B146" s="12" t="n"/>
      <c r="C146" s="12" t="n"/>
      <c r="D146" s="14" t="n"/>
      <c r="E146" s="16" t="n"/>
      <c r="F146" s="17" t="n"/>
      <c r="G146" s="21">
        <f>IF($A146="","",IFERROR(VLOOKUP($A146,Kunden!$A$5:$D$54,4,FALSE),PortfolioVerzug))</f>
        <v/>
      </c>
      <c r="H146" s="14" t="n"/>
      <c r="I146" s="12" t="n"/>
      <c r="J146" s="14" t="n"/>
      <c r="K146" s="22">
        <f>IF($H146&lt;&gt;"",$H146,IF(OR($D146="",$F146=""),"",$D146+$F146+IF($G146="",PortfolioVerzug,$G146)))</f>
        <v/>
      </c>
      <c r="L146" s="23">
        <f>IF($E146="","",IF(OR($I146="J",$J146&lt;&gt;""),0,$E146))</f>
        <v/>
      </c>
      <c r="M146" s="21">
        <f>IF($K146="","",IF(AND($K146&gt;=Planstart,$K146&lt;=Planstart+90),INT(($K146-Planstart)/7)+1,""))</f>
        <v/>
      </c>
      <c r="N146" s="21">
        <f>IF($K146="","",IF(AND($K146+SzVerzug&gt;=Planstart,$K146+SzVerzug&lt;=Planstart+90),INT(($K146+SzVerzug-Planstart)/7)+1,""))</f>
        <v/>
      </c>
      <c r="O146" s="23">
        <f>IF($L146="","",IF($A146=SzAusfall,0,$L146))</f>
        <v/>
      </c>
      <c r="P146" s="13">
        <f>IF($L146="","",IF(AND($L146&gt;0,$K146&lt;&gt;"",$K146&lt;Planstart),"Überfällig: Zahldatum manuell setzen",""))</f>
        <v/>
      </c>
    </row>
    <row r="147">
      <c r="A147" s="12" t="n"/>
      <c r="B147" s="12" t="n"/>
      <c r="C147" s="12" t="n"/>
      <c r="D147" s="14" t="n"/>
      <c r="E147" s="16" t="n"/>
      <c r="F147" s="17" t="n"/>
      <c r="G147" s="21">
        <f>IF($A147="","",IFERROR(VLOOKUP($A147,Kunden!$A$5:$D$54,4,FALSE),PortfolioVerzug))</f>
        <v/>
      </c>
      <c r="H147" s="14" t="n"/>
      <c r="I147" s="12" t="n"/>
      <c r="J147" s="14" t="n"/>
      <c r="K147" s="22">
        <f>IF($H147&lt;&gt;"",$H147,IF(OR($D147="",$F147=""),"",$D147+$F147+IF($G147="",PortfolioVerzug,$G147)))</f>
        <v/>
      </c>
      <c r="L147" s="23">
        <f>IF($E147="","",IF(OR($I147="J",$J147&lt;&gt;""),0,$E147))</f>
        <v/>
      </c>
      <c r="M147" s="21">
        <f>IF($K147="","",IF(AND($K147&gt;=Planstart,$K147&lt;=Planstart+90),INT(($K147-Planstart)/7)+1,""))</f>
        <v/>
      </c>
      <c r="N147" s="21">
        <f>IF($K147="","",IF(AND($K147+SzVerzug&gt;=Planstart,$K147+SzVerzug&lt;=Planstart+90),INT(($K147+SzVerzug-Planstart)/7)+1,""))</f>
        <v/>
      </c>
      <c r="O147" s="23">
        <f>IF($L147="","",IF($A147=SzAusfall,0,$L147))</f>
        <v/>
      </c>
      <c r="P147" s="13">
        <f>IF($L147="","",IF(AND($L147&gt;0,$K147&lt;&gt;"",$K147&lt;Planstart),"Überfällig: Zahldatum manuell setzen",""))</f>
        <v/>
      </c>
    </row>
    <row r="148">
      <c r="A148" s="12" t="n"/>
      <c r="B148" s="12" t="n"/>
      <c r="C148" s="12" t="n"/>
      <c r="D148" s="14" t="n"/>
      <c r="E148" s="16" t="n"/>
      <c r="F148" s="17" t="n"/>
      <c r="G148" s="21">
        <f>IF($A148="","",IFERROR(VLOOKUP($A148,Kunden!$A$5:$D$54,4,FALSE),PortfolioVerzug))</f>
        <v/>
      </c>
      <c r="H148" s="14" t="n"/>
      <c r="I148" s="12" t="n"/>
      <c r="J148" s="14" t="n"/>
      <c r="K148" s="22">
        <f>IF($H148&lt;&gt;"",$H148,IF(OR($D148="",$F148=""),"",$D148+$F148+IF($G148="",PortfolioVerzug,$G148)))</f>
        <v/>
      </c>
      <c r="L148" s="23">
        <f>IF($E148="","",IF(OR($I148="J",$J148&lt;&gt;""),0,$E148))</f>
        <v/>
      </c>
      <c r="M148" s="21">
        <f>IF($K148="","",IF(AND($K148&gt;=Planstart,$K148&lt;=Planstart+90),INT(($K148-Planstart)/7)+1,""))</f>
        <v/>
      </c>
      <c r="N148" s="21">
        <f>IF($K148="","",IF(AND($K148+SzVerzug&gt;=Planstart,$K148+SzVerzug&lt;=Planstart+90),INT(($K148+SzVerzug-Planstart)/7)+1,""))</f>
        <v/>
      </c>
      <c r="O148" s="23">
        <f>IF($L148="","",IF($A148=SzAusfall,0,$L148))</f>
        <v/>
      </c>
      <c r="P148" s="13">
        <f>IF($L148="","",IF(AND($L148&gt;0,$K148&lt;&gt;"",$K148&lt;Planstart),"Überfällig: Zahldatum manuell setzen",""))</f>
        <v/>
      </c>
    </row>
    <row r="149">
      <c r="A149" s="12" t="n"/>
      <c r="B149" s="12" t="n"/>
      <c r="C149" s="12" t="n"/>
      <c r="D149" s="14" t="n"/>
      <c r="E149" s="16" t="n"/>
      <c r="F149" s="17" t="n"/>
      <c r="G149" s="21">
        <f>IF($A149="","",IFERROR(VLOOKUP($A149,Kunden!$A$5:$D$54,4,FALSE),PortfolioVerzug))</f>
        <v/>
      </c>
      <c r="H149" s="14" t="n"/>
      <c r="I149" s="12" t="n"/>
      <c r="J149" s="14" t="n"/>
      <c r="K149" s="22">
        <f>IF($H149&lt;&gt;"",$H149,IF(OR($D149="",$F149=""),"",$D149+$F149+IF($G149="",PortfolioVerzug,$G149)))</f>
        <v/>
      </c>
      <c r="L149" s="23">
        <f>IF($E149="","",IF(OR($I149="J",$J149&lt;&gt;""),0,$E149))</f>
        <v/>
      </c>
      <c r="M149" s="21">
        <f>IF($K149="","",IF(AND($K149&gt;=Planstart,$K149&lt;=Planstart+90),INT(($K149-Planstart)/7)+1,""))</f>
        <v/>
      </c>
      <c r="N149" s="21">
        <f>IF($K149="","",IF(AND($K149+SzVerzug&gt;=Planstart,$K149+SzVerzug&lt;=Planstart+90),INT(($K149+SzVerzug-Planstart)/7)+1,""))</f>
        <v/>
      </c>
      <c r="O149" s="23">
        <f>IF($L149="","",IF($A149=SzAusfall,0,$L149))</f>
        <v/>
      </c>
      <c r="P149" s="13">
        <f>IF($L149="","",IF(AND($L149&gt;0,$K149&lt;&gt;"",$K149&lt;Planstart),"Überfällig: Zahldatum manuell setzen",""))</f>
        <v/>
      </c>
    </row>
    <row r="150">
      <c r="A150" s="12" t="n"/>
      <c r="B150" s="12" t="n"/>
      <c r="C150" s="12" t="n"/>
      <c r="D150" s="14" t="n"/>
      <c r="E150" s="16" t="n"/>
      <c r="F150" s="17" t="n"/>
      <c r="G150" s="21">
        <f>IF($A150="","",IFERROR(VLOOKUP($A150,Kunden!$A$5:$D$54,4,FALSE),PortfolioVerzug))</f>
        <v/>
      </c>
      <c r="H150" s="14" t="n"/>
      <c r="I150" s="12" t="n"/>
      <c r="J150" s="14" t="n"/>
      <c r="K150" s="22">
        <f>IF($H150&lt;&gt;"",$H150,IF(OR($D150="",$F150=""),"",$D150+$F150+IF($G150="",PortfolioVerzug,$G150)))</f>
        <v/>
      </c>
      <c r="L150" s="23">
        <f>IF($E150="","",IF(OR($I150="J",$J150&lt;&gt;""),0,$E150))</f>
        <v/>
      </c>
      <c r="M150" s="21">
        <f>IF($K150="","",IF(AND($K150&gt;=Planstart,$K150&lt;=Planstart+90),INT(($K150-Planstart)/7)+1,""))</f>
        <v/>
      </c>
      <c r="N150" s="21">
        <f>IF($K150="","",IF(AND($K150+SzVerzug&gt;=Planstart,$K150+SzVerzug&lt;=Planstart+90),INT(($K150+SzVerzug-Planstart)/7)+1,""))</f>
        <v/>
      </c>
      <c r="O150" s="23">
        <f>IF($L150="","",IF($A150=SzAusfall,0,$L150))</f>
        <v/>
      </c>
      <c r="P150" s="13">
        <f>IF($L150="","",IF(AND($L150&gt;0,$K150&lt;&gt;"",$K150&lt;Planstart),"Überfällig: Zahldatum manuell setzen",""))</f>
        <v/>
      </c>
    </row>
    <row r="151">
      <c r="A151" s="12" t="n"/>
      <c r="B151" s="12" t="n"/>
      <c r="C151" s="12" t="n"/>
      <c r="D151" s="14" t="n"/>
      <c r="E151" s="16" t="n"/>
      <c r="F151" s="17" t="n"/>
      <c r="G151" s="21">
        <f>IF($A151="","",IFERROR(VLOOKUP($A151,Kunden!$A$5:$D$54,4,FALSE),PortfolioVerzug))</f>
        <v/>
      </c>
      <c r="H151" s="14" t="n"/>
      <c r="I151" s="12" t="n"/>
      <c r="J151" s="14" t="n"/>
      <c r="K151" s="22">
        <f>IF($H151&lt;&gt;"",$H151,IF(OR($D151="",$F151=""),"",$D151+$F151+IF($G151="",PortfolioVerzug,$G151)))</f>
        <v/>
      </c>
      <c r="L151" s="23">
        <f>IF($E151="","",IF(OR($I151="J",$J151&lt;&gt;""),0,$E151))</f>
        <v/>
      </c>
      <c r="M151" s="21">
        <f>IF($K151="","",IF(AND($K151&gt;=Planstart,$K151&lt;=Planstart+90),INT(($K151-Planstart)/7)+1,""))</f>
        <v/>
      </c>
      <c r="N151" s="21">
        <f>IF($K151="","",IF(AND($K151+SzVerzug&gt;=Planstart,$K151+SzVerzug&lt;=Planstart+90),INT(($K151+SzVerzug-Planstart)/7)+1,""))</f>
        <v/>
      </c>
      <c r="O151" s="23">
        <f>IF($L151="","",IF($A151=SzAusfall,0,$L151))</f>
        <v/>
      </c>
      <c r="P151" s="13">
        <f>IF($L151="","",IF(AND($L151&gt;0,$K151&lt;&gt;"",$K151&lt;Planstart),"Überfällig: Zahldatum manuell setzen",""))</f>
        <v/>
      </c>
    </row>
    <row r="152">
      <c r="A152" s="12" t="n"/>
      <c r="B152" s="12" t="n"/>
      <c r="C152" s="12" t="n"/>
      <c r="D152" s="14" t="n"/>
      <c r="E152" s="16" t="n"/>
      <c r="F152" s="17" t="n"/>
      <c r="G152" s="21">
        <f>IF($A152="","",IFERROR(VLOOKUP($A152,Kunden!$A$5:$D$54,4,FALSE),PortfolioVerzug))</f>
        <v/>
      </c>
      <c r="H152" s="14" t="n"/>
      <c r="I152" s="12" t="n"/>
      <c r="J152" s="14" t="n"/>
      <c r="K152" s="22">
        <f>IF($H152&lt;&gt;"",$H152,IF(OR($D152="",$F152=""),"",$D152+$F152+IF($G152="",PortfolioVerzug,$G152)))</f>
        <v/>
      </c>
      <c r="L152" s="23">
        <f>IF($E152="","",IF(OR($I152="J",$J152&lt;&gt;""),0,$E152))</f>
        <v/>
      </c>
      <c r="M152" s="21">
        <f>IF($K152="","",IF(AND($K152&gt;=Planstart,$K152&lt;=Planstart+90),INT(($K152-Planstart)/7)+1,""))</f>
        <v/>
      </c>
      <c r="N152" s="21">
        <f>IF($K152="","",IF(AND($K152+SzVerzug&gt;=Planstart,$K152+SzVerzug&lt;=Planstart+90),INT(($K152+SzVerzug-Planstart)/7)+1,""))</f>
        <v/>
      </c>
      <c r="O152" s="23">
        <f>IF($L152="","",IF($A152=SzAusfall,0,$L152))</f>
        <v/>
      </c>
      <c r="P152" s="13">
        <f>IF($L152="","",IF(AND($L152&gt;0,$K152&lt;&gt;"",$K152&lt;Planstart),"Überfällig: Zahldatum manuell setzen",""))</f>
        <v/>
      </c>
    </row>
    <row r="153">
      <c r="A153" s="12" t="n"/>
      <c r="B153" s="12" t="n"/>
      <c r="C153" s="12" t="n"/>
      <c r="D153" s="14" t="n"/>
      <c r="E153" s="16" t="n"/>
      <c r="F153" s="17" t="n"/>
      <c r="G153" s="21">
        <f>IF($A153="","",IFERROR(VLOOKUP($A153,Kunden!$A$5:$D$54,4,FALSE),PortfolioVerzug))</f>
        <v/>
      </c>
      <c r="H153" s="14" t="n"/>
      <c r="I153" s="12" t="n"/>
      <c r="J153" s="14" t="n"/>
      <c r="K153" s="22">
        <f>IF($H153&lt;&gt;"",$H153,IF(OR($D153="",$F153=""),"",$D153+$F153+IF($G153="",PortfolioVerzug,$G153)))</f>
        <v/>
      </c>
      <c r="L153" s="23">
        <f>IF($E153="","",IF(OR($I153="J",$J153&lt;&gt;""),0,$E153))</f>
        <v/>
      </c>
      <c r="M153" s="21">
        <f>IF($K153="","",IF(AND($K153&gt;=Planstart,$K153&lt;=Planstart+90),INT(($K153-Planstart)/7)+1,""))</f>
        <v/>
      </c>
      <c r="N153" s="21">
        <f>IF($K153="","",IF(AND($K153+SzVerzug&gt;=Planstart,$K153+SzVerzug&lt;=Planstart+90),INT(($K153+SzVerzug-Planstart)/7)+1,""))</f>
        <v/>
      </c>
      <c r="O153" s="23">
        <f>IF($L153="","",IF($A153=SzAusfall,0,$L153))</f>
        <v/>
      </c>
      <c r="P153" s="13">
        <f>IF($L153="","",IF(AND($L153&gt;0,$K153&lt;&gt;"",$K153&lt;Planstart),"Überfällig: Zahldatum manuell setzen",""))</f>
        <v/>
      </c>
    </row>
    <row r="154">
      <c r="A154" s="12" t="n"/>
      <c r="B154" s="12" t="n"/>
      <c r="C154" s="12" t="n"/>
      <c r="D154" s="14" t="n"/>
      <c r="E154" s="16" t="n"/>
      <c r="F154" s="17" t="n"/>
      <c r="G154" s="21">
        <f>IF($A154="","",IFERROR(VLOOKUP($A154,Kunden!$A$5:$D$54,4,FALSE),PortfolioVerzug))</f>
        <v/>
      </c>
      <c r="H154" s="14" t="n"/>
      <c r="I154" s="12" t="n"/>
      <c r="J154" s="14" t="n"/>
      <c r="K154" s="22">
        <f>IF($H154&lt;&gt;"",$H154,IF(OR($D154="",$F154=""),"",$D154+$F154+IF($G154="",PortfolioVerzug,$G154)))</f>
        <v/>
      </c>
      <c r="L154" s="23">
        <f>IF($E154="","",IF(OR($I154="J",$J154&lt;&gt;""),0,$E154))</f>
        <v/>
      </c>
      <c r="M154" s="21">
        <f>IF($K154="","",IF(AND($K154&gt;=Planstart,$K154&lt;=Planstart+90),INT(($K154-Planstart)/7)+1,""))</f>
        <v/>
      </c>
      <c r="N154" s="21">
        <f>IF($K154="","",IF(AND($K154+SzVerzug&gt;=Planstart,$K154+SzVerzug&lt;=Planstart+90),INT(($K154+SzVerzug-Planstart)/7)+1,""))</f>
        <v/>
      </c>
      <c r="O154" s="23">
        <f>IF($L154="","",IF($A154=SzAusfall,0,$L154))</f>
        <v/>
      </c>
      <c r="P154" s="13">
        <f>IF($L154="","",IF(AND($L154&gt;0,$K154&lt;&gt;"",$K154&lt;Planstart),"Überfällig: Zahldatum manuell setzen",""))</f>
        <v/>
      </c>
    </row>
    <row r="155">
      <c r="A155" s="12" t="n"/>
      <c r="B155" s="12" t="n"/>
      <c r="C155" s="12" t="n"/>
      <c r="D155" s="14" t="n"/>
      <c r="E155" s="16" t="n"/>
      <c r="F155" s="17" t="n"/>
      <c r="G155" s="21">
        <f>IF($A155="","",IFERROR(VLOOKUP($A155,Kunden!$A$5:$D$54,4,FALSE),PortfolioVerzug))</f>
        <v/>
      </c>
      <c r="H155" s="14" t="n"/>
      <c r="I155" s="12" t="n"/>
      <c r="J155" s="14" t="n"/>
      <c r="K155" s="22">
        <f>IF($H155&lt;&gt;"",$H155,IF(OR($D155="",$F155=""),"",$D155+$F155+IF($G155="",PortfolioVerzug,$G155)))</f>
        <v/>
      </c>
      <c r="L155" s="23">
        <f>IF($E155="","",IF(OR($I155="J",$J155&lt;&gt;""),0,$E155))</f>
        <v/>
      </c>
      <c r="M155" s="21">
        <f>IF($K155="","",IF(AND($K155&gt;=Planstart,$K155&lt;=Planstart+90),INT(($K155-Planstart)/7)+1,""))</f>
        <v/>
      </c>
      <c r="N155" s="21">
        <f>IF($K155="","",IF(AND($K155+SzVerzug&gt;=Planstart,$K155+SzVerzug&lt;=Planstart+90),INT(($K155+SzVerzug-Planstart)/7)+1,""))</f>
        <v/>
      </c>
      <c r="O155" s="23">
        <f>IF($L155="","",IF($A155=SzAusfall,0,$L155))</f>
        <v/>
      </c>
      <c r="P155" s="13">
        <f>IF($L155="","",IF(AND($L155&gt;0,$K155&lt;&gt;"",$K155&lt;Planstart),"Überfällig: Zahldatum manuell setzen",""))</f>
        <v/>
      </c>
    </row>
    <row r="156">
      <c r="A156" s="12" t="n"/>
      <c r="B156" s="12" t="n"/>
      <c r="C156" s="12" t="n"/>
      <c r="D156" s="14" t="n"/>
      <c r="E156" s="16" t="n"/>
      <c r="F156" s="17" t="n"/>
      <c r="G156" s="21">
        <f>IF($A156="","",IFERROR(VLOOKUP($A156,Kunden!$A$5:$D$54,4,FALSE),PortfolioVerzug))</f>
        <v/>
      </c>
      <c r="H156" s="14" t="n"/>
      <c r="I156" s="12" t="n"/>
      <c r="J156" s="14" t="n"/>
      <c r="K156" s="22">
        <f>IF($H156&lt;&gt;"",$H156,IF(OR($D156="",$F156=""),"",$D156+$F156+IF($G156="",PortfolioVerzug,$G156)))</f>
        <v/>
      </c>
      <c r="L156" s="23">
        <f>IF($E156="","",IF(OR($I156="J",$J156&lt;&gt;""),0,$E156))</f>
        <v/>
      </c>
      <c r="M156" s="21">
        <f>IF($K156="","",IF(AND($K156&gt;=Planstart,$K156&lt;=Planstart+90),INT(($K156-Planstart)/7)+1,""))</f>
        <v/>
      </c>
      <c r="N156" s="21">
        <f>IF($K156="","",IF(AND($K156+SzVerzug&gt;=Planstart,$K156+SzVerzug&lt;=Planstart+90),INT(($K156+SzVerzug-Planstart)/7)+1,""))</f>
        <v/>
      </c>
      <c r="O156" s="23">
        <f>IF($L156="","",IF($A156=SzAusfall,0,$L156))</f>
        <v/>
      </c>
      <c r="P156" s="13">
        <f>IF($L156="","",IF(AND($L156&gt;0,$K156&lt;&gt;"",$K156&lt;Planstart),"Überfällig: Zahldatum manuell setzen",""))</f>
        <v/>
      </c>
    </row>
    <row r="157">
      <c r="A157" s="12" t="n"/>
      <c r="B157" s="12" t="n"/>
      <c r="C157" s="12" t="n"/>
      <c r="D157" s="14" t="n"/>
      <c r="E157" s="16" t="n"/>
      <c r="F157" s="17" t="n"/>
      <c r="G157" s="21">
        <f>IF($A157="","",IFERROR(VLOOKUP($A157,Kunden!$A$5:$D$54,4,FALSE),PortfolioVerzug))</f>
        <v/>
      </c>
      <c r="H157" s="14" t="n"/>
      <c r="I157" s="12" t="n"/>
      <c r="J157" s="14" t="n"/>
      <c r="K157" s="22">
        <f>IF($H157&lt;&gt;"",$H157,IF(OR($D157="",$F157=""),"",$D157+$F157+IF($G157="",PortfolioVerzug,$G157)))</f>
        <v/>
      </c>
      <c r="L157" s="23">
        <f>IF($E157="","",IF(OR($I157="J",$J157&lt;&gt;""),0,$E157))</f>
        <v/>
      </c>
      <c r="M157" s="21">
        <f>IF($K157="","",IF(AND($K157&gt;=Planstart,$K157&lt;=Planstart+90),INT(($K157-Planstart)/7)+1,""))</f>
        <v/>
      </c>
      <c r="N157" s="21">
        <f>IF($K157="","",IF(AND($K157+SzVerzug&gt;=Planstart,$K157+SzVerzug&lt;=Planstart+90),INT(($K157+SzVerzug-Planstart)/7)+1,""))</f>
        <v/>
      </c>
      <c r="O157" s="23">
        <f>IF($L157="","",IF($A157=SzAusfall,0,$L157))</f>
        <v/>
      </c>
      <c r="P157" s="13">
        <f>IF($L157="","",IF(AND($L157&gt;0,$K157&lt;&gt;"",$K157&lt;Planstart),"Überfällig: Zahldatum manuell setzen",""))</f>
        <v/>
      </c>
    </row>
    <row r="158">
      <c r="A158" s="12" t="n"/>
      <c r="B158" s="12" t="n"/>
      <c r="C158" s="12" t="n"/>
      <c r="D158" s="14" t="n"/>
      <c r="E158" s="16" t="n"/>
      <c r="F158" s="17" t="n"/>
      <c r="G158" s="21">
        <f>IF($A158="","",IFERROR(VLOOKUP($A158,Kunden!$A$5:$D$54,4,FALSE),PortfolioVerzug))</f>
        <v/>
      </c>
      <c r="H158" s="14" t="n"/>
      <c r="I158" s="12" t="n"/>
      <c r="J158" s="14" t="n"/>
      <c r="K158" s="22">
        <f>IF($H158&lt;&gt;"",$H158,IF(OR($D158="",$F158=""),"",$D158+$F158+IF($G158="",PortfolioVerzug,$G158)))</f>
        <v/>
      </c>
      <c r="L158" s="23">
        <f>IF($E158="","",IF(OR($I158="J",$J158&lt;&gt;""),0,$E158))</f>
        <v/>
      </c>
      <c r="M158" s="21">
        <f>IF($K158="","",IF(AND($K158&gt;=Planstart,$K158&lt;=Planstart+90),INT(($K158-Planstart)/7)+1,""))</f>
        <v/>
      </c>
      <c r="N158" s="21">
        <f>IF($K158="","",IF(AND($K158+SzVerzug&gt;=Planstart,$K158+SzVerzug&lt;=Planstart+90),INT(($K158+SzVerzug-Planstart)/7)+1,""))</f>
        <v/>
      </c>
      <c r="O158" s="23">
        <f>IF($L158="","",IF($A158=SzAusfall,0,$L158))</f>
        <v/>
      </c>
      <c r="P158" s="13">
        <f>IF($L158="","",IF(AND($L158&gt;0,$K158&lt;&gt;"",$K158&lt;Planstart),"Überfällig: Zahldatum manuell setzen",""))</f>
        <v/>
      </c>
    </row>
    <row r="159">
      <c r="A159" s="12" t="n"/>
      <c r="B159" s="12" t="n"/>
      <c r="C159" s="12" t="n"/>
      <c r="D159" s="14" t="n"/>
      <c r="E159" s="16" t="n"/>
      <c r="F159" s="17" t="n"/>
      <c r="G159" s="21">
        <f>IF($A159="","",IFERROR(VLOOKUP($A159,Kunden!$A$5:$D$54,4,FALSE),PortfolioVerzug))</f>
        <v/>
      </c>
      <c r="H159" s="14" t="n"/>
      <c r="I159" s="12" t="n"/>
      <c r="J159" s="14" t="n"/>
      <c r="K159" s="22">
        <f>IF($H159&lt;&gt;"",$H159,IF(OR($D159="",$F159=""),"",$D159+$F159+IF($G159="",PortfolioVerzug,$G159)))</f>
        <v/>
      </c>
      <c r="L159" s="23">
        <f>IF($E159="","",IF(OR($I159="J",$J159&lt;&gt;""),0,$E159))</f>
        <v/>
      </c>
      <c r="M159" s="21">
        <f>IF($K159="","",IF(AND($K159&gt;=Planstart,$K159&lt;=Planstart+90),INT(($K159-Planstart)/7)+1,""))</f>
        <v/>
      </c>
      <c r="N159" s="21">
        <f>IF($K159="","",IF(AND($K159+SzVerzug&gt;=Planstart,$K159+SzVerzug&lt;=Planstart+90),INT(($K159+SzVerzug-Planstart)/7)+1,""))</f>
        <v/>
      </c>
      <c r="O159" s="23">
        <f>IF($L159="","",IF($A159=SzAusfall,0,$L159))</f>
        <v/>
      </c>
      <c r="P159" s="13">
        <f>IF($L159="","",IF(AND($L159&gt;0,$K159&lt;&gt;"",$K159&lt;Planstart),"Überfällig: Zahldatum manuell setzen",""))</f>
        <v/>
      </c>
    </row>
    <row r="160">
      <c r="A160" s="12" t="n"/>
      <c r="B160" s="12" t="n"/>
      <c r="C160" s="12" t="n"/>
      <c r="D160" s="14" t="n"/>
      <c r="E160" s="16" t="n"/>
      <c r="F160" s="17" t="n"/>
      <c r="G160" s="21">
        <f>IF($A160="","",IFERROR(VLOOKUP($A160,Kunden!$A$5:$D$54,4,FALSE),PortfolioVerzug))</f>
        <v/>
      </c>
      <c r="H160" s="14" t="n"/>
      <c r="I160" s="12" t="n"/>
      <c r="J160" s="14" t="n"/>
      <c r="K160" s="22">
        <f>IF($H160&lt;&gt;"",$H160,IF(OR($D160="",$F160=""),"",$D160+$F160+IF($G160="",PortfolioVerzug,$G160)))</f>
        <v/>
      </c>
      <c r="L160" s="23">
        <f>IF($E160="","",IF(OR($I160="J",$J160&lt;&gt;""),0,$E160))</f>
        <v/>
      </c>
      <c r="M160" s="21">
        <f>IF($K160="","",IF(AND($K160&gt;=Planstart,$K160&lt;=Planstart+90),INT(($K160-Planstart)/7)+1,""))</f>
        <v/>
      </c>
      <c r="N160" s="21">
        <f>IF($K160="","",IF(AND($K160+SzVerzug&gt;=Planstart,$K160+SzVerzug&lt;=Planstart+90),INT(($K160+SzVerzug-Planstart)/7)+1,""))</f>
        <v/>
      </c>
      <c r="O160" s="23">
        <f>IF($L160="","",IF($A160=SzAusfall,0,$L160))</f>
        <v/>
      </c>
      <c r="P160" s="13">
        <f>IF($L160="","",IF(AND($L160&gt;0,$K160&lt;&gt;"",$K160&lt;Planstart),"Überfällig: Zahldatum manuell setzen",""))</f>
        <v/>
      </c>
    </row>
    <row r="161">
      <c r="A161" s="12" t="n"/>
      <c r="B161" s="12" t="n"/>
      <c r="C161" s="12" t="n"/>
      <c r="D161" s="14" t="n"/>
      <c r="E161" s="16" t="n"/>
      <c r="F161" s="17" t="n"/>
      <c r="G161" s="21">
        <f>IF($A161="","",IFERROR(VLOOKUP($A161,Kunden!$A$5:$D$54,4,FALSE),PortfolioVerzug))</f>
        <v/>
      </c>
      <c r="H161" s="14" t="n"/>
      <c r="I161" s="12" t="n"/>
      <c r="J161" s="14" t="n"/>
      <c r="K161" s="22">
        <f>IF($H161&lt;&gt;"",$H161,IF(OR($D161="",$F161=""),"",$D161+$F161+IF($G161="",PortfolioVerzug,$G161)))</f>
        <v/>
      </c>
      <c r="L161" s="23">
        <f>IF($E161="","",IF(OR($I161="J",$J161&lt;&gt;""),0,$E161))</f>
        <v/>
      </c>
      <c r="M161" s="21">
        <f>IF($K161="","",IF(AND($K161&gt;=Planstart,$K161&lt;=Planstart+90),INT(($K161-Planstart)/7)+1,""))</f>
        <v/>
      </c>
      <c r="N161" s="21">
        <f>IF($K161="","",IF(AND($K161+SzVerzug&gt;=Planstart,$K161+SzVerzug&lt;=Planstart+90),INT(($K161+SzVerzug-Planstart)/7)+1,""))</f>
        <v/>
      </c>
      <c r="O161" s="23">
        <f>IF($L161="","",IF($A161=SzAusfall,0,$L161))</f>
        <v/>
      </c>
      <c r="P161" s="13">
        <f>IF($L161="","",IF(AND($L161&gt;0,$K161&lt;&gt;"",$K161&lt;Planstart),"Überfällig: Zahldatum manuell setzen",""))</f>
        <v/>
      </c>
    </row>
    <row r="162">
      <c r="A162" s="12" t="n"/>
      <c r="B162" s="12" t="n"/>
      <c r="C162" s="12" t="n"/>
      <c r="D162" s="14" t="n"/>
      <c r="E162" s="16" t="n"/>
      <c r="F162" s="17" t="n"/>
      <c r="G162" s="21">
        <f>IF($A162="","",IFERROR(VLOOKUP($A162,Kunden!$A$5:$D$54,4,FALSE),PortfolioVerzug))</f>
        <v/>
      </c>
      <c r="H162" s="14" t="n"/>
      <c r="I162" s="12" t="n"/>
      <c r="J162" s="14" t="n"/>
      <c r="K162" s="22">
        <f>IF($H162&lt;&gt;"",$H162,IF(OR($D162="",$F162=""),"",$D162+$F162+IF($G162="",PortfolioVerzug,$G162)))</f>
        <v/>
      </c>
      <c r="L162" s="23">
        <f>IF($E162="","",IF(OR($I162="J",$J162&lt;&gt;""),0,$E162))</f>
        <v/>
      </c>
      <c r="M162" s="21">
        <f>IF($K162="","",IF(AND($K162&gt;=Planstart,$K162&lt;=Planstart+90),INT(($K162-Planstart)/7)+1,""))</f>
        <v/>
      </c>
      <c r="N162" s="21">
        <f>IF($K162="","",IF(AND($K162+SzVerzug&gt;=Planstart,$K162+SzVerzug&lt;=Planstart+90),INT(($K162+SzVerzug-Planstart)/7)+1,""))</f>
        <v/>
      </c>
      <c r="O162" s="23">
        <f>IF($L162="","",IF($A162=SzAusfall,0,$L162))</f>
        <v/>
      </c>
      <c r="P162" s="13">
        <f>IF($L162="","",IF(AND($L162&gt;0,$K162&lt;&gt;"",$K162&lt;Planstart),"Überfällig: Zahldatum manuell setzen",""))</f>
        <v/>
      </c>
    </row>
    <row r="163">
      <c r="A163" s="12" t="n"/>
      <c r="B163" s="12" t="n"/>
      <c r="C163" s="12" t="n"/>
      <c r="D163" s="14" t="n"/>
      <c r="E163" s="16" t="n"/>
      <c r="F163" s="17" t="n"/>
      <c r="G163" s="21">
        <f>IF($A163="","",IFERROR(VLOOKUP($A163,Kunden!$A$5:$D$54,4,FALSE),PortfolioVerzug))</f>
        <v/>
      </c>
      <c r="H163" s="14" t="n"/>
      <c r="I163" s="12" t="n"/>
      <c r="J163" s="14" t="n"/>
      <c r="K163" s="22">
        <f>IF($H163&lt;&gt;"",$H163,IF(OR($D163="",$F163=""),"",$D163+$F163+IF($G163="",PortfolioVerzug,$G163)))</f>
        <v/>
      </c>
      <c r="L163" s="23">
        <f>IF($E163="","",IF(OR($I163="J",$J163&lt;&gt;""),0,$E163))</f>
        <v/>
      </c>
      <c r="M163" s="21">
        <f>IF($K163="","",IF(AND($K163&gt;=Planstart,$K163&lt;=Planstart+90),INT(($K163-Planstart)/7)+1,""))</f>
        <v/>
      </c>
      <c r="N163" s="21">
        <f>IF($K163="","",IF(AND($K163+SzVerzug&gt;=Planstart,$K163+SzVerzug&lt;=Planstart+90),INT(($K163+SzVerzug-Planstart)/7)+1,""))</f>
        <v/>
      </c>
      <c r="O163" s="23">
        <f>IF($L163="","",IF($A163=SzAusfall,0,$L163))</f>
        <v/>
      </c>
      <c r="P163" s="13">
        <f>IF($L163="","",IF(AND($L163&gt;0,$K163&lt;&gt;"",$K163&lt;Planstart),"Überfällig: Zahldatum manuell setzen",""))</f>
        <v/>
      </c>
    </row>
    <row r="164">
      <c r="A164" s="12" t="n"/>
      <c r="B164" s="12" t="n"/>
      <c r="C164" s="12" t="n"/>
      <c r="D164" s="14" t="n"/>
      <c r="E164" s="16" t="n"/>
      <c r="F164" s="17" t="n"/>
      <c r="G164" s="21">
        <f>IF($A164="","",IFERROR(VLOOKUP($A164,Kunden!$A$5:$D$54,4,FALSE),PortfolioVerzug))</f>
        <v/>
      </c>
      <c r="H164" s="14" t="n"/>
      <c r="I164" s="12" t="n"/>
      <c r="J164" s="14" t="n"/>
      <c r="K164" s="22">
        <f>IF($H164&lt;&gt;"",$H164,IF(OR($D164="",$F164=""),"",$D164+$F164+IF($G164="",PortfolioVerzug,$G164)))</f>
        <v/>
      </c>
      <c r="L164" s="23">
        <f>IF($E164="","",IF(OR($I164="J",$J164&lt;&gt;""),0,$E164))</f>
        <v/>
      </c>
      <c r="M164" s="21">
        <f>IF($K164="","",IF(AND($K164&gt;=Planstart,$K164&lt;=Planstart+90),INT(($K164-Planstart)/7)+1,""))</f>
        <v/>
      </c>
      <c r="N164" s="21">
        <f>IF($K164="","",IF(AND($K164+SzVerzug&gt;=Planstart,$K164+SzVerzug&lt;=Planstart+90),INT(($K164+SzVerzug-Planstart)/7)+1,""))</f>
        <v/>
      </c>
      <c r="O164" s="23">
        <f>IF($L164="","",IF($A164=SzAusfall,0,$L164))</f>
        <v/>
      </c>
      <c r="P164" s="13">
        <f>IF($L164="","",IF(AND($L164&gt;0,$K164&lt;&gt;"",$K164&lt;Planstart),"Überfällig: Zahldatum manuell setzen",""))</f>
        <v/>
      </c>
    </row>
    <row r="165">
      <c r="A165" s="12" t="n"/>
      <c r="B165" s="12" t="n"/>
      <c r="C165" s="12" t="n"/>
      <c r="D165" s="14" t="n"/>
      <c r="E165" s="16" t="n"/>
      <c r="F165" s="17" t="n"/>
      <c r="G165" s="21">
        <f>IF($A165="","",IFERROR(VLOOKUP($A165,Kunden!$A$5:$D$54,4,FALSE),PortfolioVerzug))</f>
        <v/>
      </c>
      <c r="H165" s="14" t="n"/>
      <c r="I165" s="12" t="n"/>
      <c r="J165" s="14" t="n"/>
      <c r="K165" s="22">
        <f>IF($H165&lt;&gt;"",$H165,IF(OR($D165="",$F165=""),"",$D165+$F165+IF($G165="",PortfolioVerzug,$G165)))</f>
        <v/>
      </c>
      <c r="L165" s="23">
        <f>IF($E165="","",IF(OR($I165="J",$J165&lt;&gt;""),0,$E165))</f>
        <v/>
      </c>
      <c r="M165" s="21">
        <f>IF($K165="","",IF(AND($K165&gt;=Planstart,$K165&lt;=Planstart+90),INT(($K165-Planstart)/7)+1,""))</f>
        <v/>
      </c>
      <c r="N165" s="21">
        <f>IF($K165="","",IF(AND($K165+SzVerzug&gt;=Planstart,$K165+SzVerzug&lt;=Planstart+90),INT(($K165+SzVerzug-Planstart)/7)+1,""))</f>
        <v/>
      </c>
      <c r="O165" s="23">
        <f>IF($L165="","",IF($A165=SzAusfall,0,$L165))</f>
        <v/>
      </c>
      <c r="P165" s="13">
        <f>IF($L165="","",IF(AND($L165&gt;0,$K165&lt;&gt;"",$K165&lt;Planstart),"Überfällig: Zahldatum manuell setzen",""))</f>
        <v/>
      </c>
    </row>
    <row r="166">
      <c r="A166" s="12" t="n"/>
      <c r="B166" s="12" t="n"/>
      <c r="C166" s="12" t="n"/>
      <c r="D166" s="14" t="n"/>
      <c r="E166" s="16" t="n"/>
      <c r="F166" s="17" t="n"/>
      <c r="G166" s="21">
        <f>IF($A166="","",IFERROR(VLOOKUP($A166,Kunden!$A$5:$D$54,4,FALSE),PortfolioVerzug))</f>
        <v/>
      </c>
      <c r="H166" s="14" t="n"/>
      <c r="I166" s="12" t="n"/>
      <c r="J166" s="14" t="n"/>
      <c r="K166" s="22">
        <f>IF($H166&lt;&gt;"",$H166,IF(OR($D166="",$F166=""),"",$D166+$F166+IF($G166="",PortfolioVerzug,$G166)))</f>
        <v/>
      </c>
      <c r="L166" s="23">
        <f>IF($E166="","",IF(OR($I166="J",$J166&lt;&gt;""),0,$E166))</f>
        <v/>
      </c>
      <c r="M166" s="21">
        <f>IF($K166="","",IF(AND($K166&gt;=Planstart,$K166&lt;=Planstart+90),INT(($K166-Planstart)/7)+1,""))</f>
        <v/>
      </c>
      <c r="N166" s="21">
        <f>IF($K166="","",IF(AND($K166+SzVerzug&gt;=Planstart,$K166+SzVerzug&lt;=Planstart+90),INT(($K166+SzVerzug-Planstart)/7)+1,""))</f>
        <v/>
      </c>
      <c r="O166" s="23">
        <f>IF($L166="","",IF($A166=SzAusfall,0,$L166))</f>
        <v/>
      </c>
      <c r="P166" s="13">
        <f>IF($L166="","",IF(AND($L166&gt;0,$K166&lt;&gt;"",$K166&lt;Planstart),"Überfällig: Zahldatum manuell setzen",""))</f>
        <v/>
      </c>
    </row>
    <row r="167">
      <c r="A167" s="12" t="n"/>
      <c r="B167" s="12" t="n"/>
      <c r="C167" s="12" t="n"/>
      <c r="D167" s="14" t="n"/>
      <c r="E167" s="16" t="n"/>
      <c r="F167" s="17" t="n"/>
      <c r="G167" s="21">
        <f>IF($A167="","",IFERROR(VLOOKUP($A167,Kunden!$A$5:$D$54,4,FALSE),PortfolioVerzug))</f>
        <v/>
      </c>
      <c r="H167" s="14" t="n"/>
      <c r="I167" s="12" t="n"/>
      <c r="J167" s="14" t="n"/>
      <c r="K167" s="22">
        <f>IF($H167&lt;&gt;"",$H167,IF(OR($D167="",$F167=""),"",$D167+$F167+IF($G167="",PortfolioVerzug,$G167)))</f>
        <v/>
      </c>
      <c r="L167" s="23">
        <f>IF($E167="","",IF(OR($I167="J",$J167&lt;&gt;""),0,$E167))</f>
        <v/>
      </c>
      <c r="M167" s="21">
        <f>IF($K167="","",IF(AND($K167&gt;=Planstart,$K167&lt;=Planstart+90),INT(($K167-Planstart)/7)+1,""))</f>
        <v/>
      </c>
      <c r="N167" s="21">
        <f>IF($K167="","",IF(AND($K167+SzVerzug&gt;=Planstart,$K167+SzVerzug&lt;=Planstart+90),INT(($K167+SzVerzug-Planstart)/7)+1,""))</f>
        <v/>
      </c>
      <c r="O167" s="23">
        <f>IF($L167="","",IF($A167=SzAusfall,0,$L167))</f>
        <v/>
      </c>
      <c r="P167" s="13">
        <f>IF($L167="","",IF(AND($L167&gt;0,$K167&lt;&gt;"",$K167&lt;Planstart),"Überfällig: Zahldatum manuell setzen",""))</f>
        <v/>
      </c>
    </row>
    <row r="168">
      <c r="A168" s="12" t="n"/>
      <c r="B168" s="12" t="n"/>
      <c r="C168" s="12" t="n"/>
      <c r="D168" s="14" t="n"/>
      <c r="E168" s="16" t="n"/>
      <c r="F168" s="17" t="n"/>
      <c r="G168" s="21">
        <f>IF($A168="","",IFERROR(VLOOKUP($A168,Kunden!$A$5:$D$54,4,FALSE),PortfolioVerzug))</f>
        <v/>
      </c>
      <c r="H168" s="14" t="n"/>
      <c r="I168" s="12" t="n"/>
      <c r="J168" s="14" t="n"/>
      <c r="K168" s="22">
        <f>IF($H168&lt;&gt;"",$H168,IF(OR($D168="",$F168=""),"",$D168+$F168+IF($G168="",PortfolioVerzug,$G168)))</f>
        <v/>
      </c>
      <c r="L168" s="23">
        <f>IF($E168="","",IF(OR($I168="J",$J168&lt;&gt;""),0,$E168))</f>
        <v/>
      </c>
      <c r="M168" s="21">
        <f>IF($K168="","",IF(AND($K168&gt;=Planstart,$K168&lt;=Planstart+90),INT(($K168-Planstart)/7)+1,""))</f>
        <v/>
      </c>
      <c r="N168" s="21">
        <f>IF($K168="","",IF(AND($K168+SzVerzug&gt;=Planstart,$K168+SzVerzug&lt;=Planstart+90),INT(($K168+SzVerzug-Planstart)/7)+1,""))</f>
        <v/>
      </c>
      <c r="O168" s="23">
        <f>IF($L168="","",IF($A168=SzAusfall,0,$L168))</f>
        <v/>
      </c>
      <c r="P168" s="13">
        <f>IF($L168="","",IF(AND($L168&gt;0,$K168&lt;&gt;"",$K168&lt;Planstart),"Überfällig: Zahldatum manuell setzen",""))</f>
        <v/>
      </c>
    </row>
    <row r="169">
      <c r="A169" s="12" t="n"/>
      <c r="B169" s="12" t="n"/>
      <c r="C169" s="12" t="n"/>
      <c r="D169" s="14" t="n"/>
      <c r="E169" s="16" t="n"/>
      <c r="F169" s="17" t="n"/>
      <c r="G169" s="21">
        <f>IF($A169="","",IFERROR(VLOOKUP($A169,Kunden!$A$5:$D$54,4,FALSE),PortfolioVerzug))</f>
        <v/>
      </c>
      <c r="H169" s="14" t="n"/>
      <c r="I169" s="12" t="n"/>
      <c r="J169" s="14" t="n"/>
      <c r="K169" s="22">
        <f>IF($H169&lt;&gt;"",$H169,IF(OR($D169="",$F169=""),"",$D169+$F169+IF($G169="",PortfolioVerzug,$G169)))</f>
        <v/>
      </c>
      <c r="L169" s="23">
        <f>IF($E169="","",IF(OR($I169="J",$J169&lt;&gt;""),0,$E169))</f>
        <v/>
      </c>
      <c r="M169" s="21">
        <f>IF($K169="","",IF(AND($K169&gt;=Planstart,$K169&lt;=Planstart+90),INT(($K169-Planstart)/7)+1,""))</f>
        <v/>
      </c>
      <c r="N169" s="21">
        <f>IF($K169="","",IF(AND($K169+SzVerzug&gt;=Planstart,$K169+SzVerzug&lt;=Planstart+90),INT(($K169+SzVerzug-Planstart)/7)+1,""))</f>
        <v/>
      </c>
      <c r="O169" s="23">
        <f>IF($L169="","",IF($A169=SzAusfall,0,$L169))</f>
        <v/>
      </c>
      <c r="P169" s="13">
        <f>IF($L169="","",IF(AND($L169&gt;0,$K169&lt;&gt;"",$K169&lt;Planstart),"Überfällig: Zahldatum manuell setzen",""))</f>
        <v/>
      </c>
    </row>
    <row r="170">
      <c r="A170" s="12" t="n"/>
      <c r="B170" s="12" t="n"/>
      <c r="C170" s="12" t="n"/>
      <c r="D170" s="14" t="n"/>
      <c r="E170" s="16" t="n"/>
      <c r="F170" s="17" t="n"/>
      <c r="G170" s="21">
        <f>IF($A170="","",IFERROR(VLOOKUP($A170,Kunden!$A$5:$D$54,4,FALSE),PortfolioVerzug))</f>
        <v/>
      </c>
      <c r="H170" s="14" t="n"/>
      <c r="I170" s="12" t="n"/>
      <c r="J170" s="14" t="n"/>
      <c r="K170" s="22">
        <f>IF($H170&lt;&gt;"",$H170,IF(OR($D170="",$F170=""),"",$D170+$F170+IF($G170="",PortfolioVerzug,$G170)))</f>
        <v/>
      </c>
      <c r="L170" s="23">
        <f>IF($E170="","",IF(OR($I170="J",$J170&lt;&gt;""),0,$E170))</f>
        <v/>
      </c>
      <c r="M170" s="21">
        <f>IF($K170="","",IF(AND($K170&gt;=Planstart,$K170&lt;=Planstart+90),INT(($K170-Planstart)/7)+1,""))</f>
        <v/>
      </c>
      <c r="N170" s="21">
        <f>IF($K170="","",IF(AND($K170+SzVerzug&gt;=Planstart,$K170+SzVerzug&lt;=Planstart+90),INT(($K170+SzVerzug-Planstart)/7)+1,""))</f>
        <v/>
      </c>
      <c r="O170" s="23">
        <f>IF($L170="","",IF($A170=SzAusfall,0,$L170))</f>
        <v/>
      </c>
      <c r="P170" s="13">
        <f>IF($L170="","",IF(AND($L170&gt;0,$K170&lt;&gt;"",$K170&lt;Planstart),"Überfällig: Zahldatum manuell setzen",""))</f>
        <v/>
      </c>
    </row>
    <row r="171">
      <c r="A171" s="12" t="n"/>
      <c r="B171" s="12" t="n"/>
      <c r="C171" s="12" t="n"/>
      <c r="D171" s="14" t="n"/>
      <c r="E171" s="16" t="n"/>
      <c r="F171" s="17" t="n"/>
      <c r="G171" s="21">
        <f>IF($A171="","",IFERROR(VLOOKUP($A171,Kunden!$A$5:$D$54,4,FALSE),PortfolioVerzug))</f>
        <v/>
      </c>
      <c r="H171" s="14" t="n"/>
      <c r="I171" s="12" t="n"/>
      <c r="J171" s="14" t="n"/>
      <c r="K171" s="22">
        <f>IF($H171&lt;&gt;"",$H171,IF(OR($D171="",$F171=""),"",$D171+$F171+IF($G171="",PortfolioVerzug,$G171)))</f>
        <v/>
      </c>
      <c r="L171" s="23">
        <f>IF($E171="","",IF(OR($I171="J",$J171&lt;&gt;""),0,$E171))</f>
        <v/>
      </c>
      <c r="M171" s="21">
        <f>IF($K171="","",IF(AND($K171&gt;=Planstart,$K171&lt;=Planstart+90),INT(($K171-Planstart)/7)+1,""))</f>
        <v/>
      </c>
      <c r="N171" s="21">
        <f>IF($K171="","",IF(AND($K171+SzVerzug&gt;=Planstart,$K171+SzVerzug&lt;=Planstart+90),INT(($K171+SzVerzug-Planstart)/7)+1,""))</f>
        <v/>
      </c>
      <c r="O171" s="23">
        <f>IF($L171="","",IF($A171=SzAusfall,0,$L171))</f>
        <v/>
      </c>
      <c r="P171" s="13">
        <f>IF($L171="","",IF(AND($L171&gt;0,$K171&lt;&gt;"",$K171&lt;Planstart),"Überfällig: Zahldatum manuell setzen",""))</f>
        <v/>
      </c>
    </row>
    <row r="172">
      <c r="A172" s="12" t="n"/>
      <c r="B172" s="12" t="n"/>
      <c r="C172" s="12" t="n"/>
      <c r="D172" s="14" t="n"/>
      <c r="E172" s="16" t="n"/>
      <c r="F172" s="17" t="n"/>
      <c r="G172" s="21">
        <f>IF($A172="","",IFERROR(VLOOKUP($A172,Kunden!$A$5:$D$54,4,FALSE),PortfolioVerzug))</f>
        <v/>
      </c>
      <c r="H172" s="14" t="n"/>
      <c r="I172" s="12" t="n"/>
      <c r="J172" s="14" t="n"/>
      <c r="K172" s="22">
        <f>IF($H172&lt;&gt;"",$H172,IF(OR($D172="",$F172=""),"",$D172+$F172+IF($G172="",PortfolioVerzug,$G172)))</f>
        <v/>
      </c>
      <c r="L172" s="23">
        <f>IF($E172="","",IF(OR($I172="J",$J172&lt;&gt;""),0,$E172))</f>
        <v/>
      </c>
      <c r="M172" s="21">
        <f>IF($K172="","",IF(AND($K172&gt;=Planstart,$K172&lt;=Planstart+90),INT(($K172-Planstart)/7)+1,""))</f>
        <v/>
      </c>
      <c r="N172" s="21">
        <f>IF($K172="","",IF(AND($K172+SzVerzug&gt;=Planstart,$K172+SzVerzug&lt;=Planstart+90),INT(($K172+SzVerzug-Planstart)/7)+1,""))</f>
        <v/>
      </c>
      <c r="O172" s="23">
        <f>IF($L172="","",IF($A172=SzAusfall,0,$L172))</f>
        <v/>
      </c>
      <c r="P172" s="13">
        <f>IF($L172="","",IF(AND($L172&gt;0,$K172&lt;&gt;"",$K172&lt;Planstart),"Überfällig: Zahldatum manuell setzen",""))</f>
        <v/>
      </c>
    </row>
    <row r="173">
      <c r="A173" s="12" t="n"/>
      <c r="B173" s="12" t="n"/>
      <c r="C173" s="12" t="n"/>
      <c r="D173" s="14" t="n"/>
      <c r="E173" s="16" t="n"/>
      <c r="F173" s="17" t="n"/>
      <c r="G173" s="21">
        <f>IF($A173="","",IFERROR(VLOOKUP($A173,Kunden!$A$5:$D$54,4,FALSE),PortfolioVerzug))</f>
        <v/>
      </c>
      <c r="H173" s="14" t="n"/>
      <c r="I173" s="12" t="n"/>
      <c r="J173" s="14" t="n"/>
      <c r="K173" s="22">
        <f>IF($H173&lt;&gt;"",$H173,IF(OR($D173="",$F173=""),"",$D173+$F173+IF($G173="",PortfolioVerzug,$G173)))</f>
        <v/>
      </c>
      <c r="L173" s="23">
        <f>IF($E173="","",IF(OR($I173="J",$J173&lt;&gt;""),0,$E173))</f>
        <v/>
      </c>
      <c r="M173" s="21">
        <f>IF($K173="","",IF(AND($K173&gt;=Planstart,$K173&lt;=Planstart+90),INT(($K173-Planstart)/7)+1,""))</f>
        <v/>
      </c>
      <c r="N173" s="21">
        <f>IF($K173="","",IF(AND($K173+SzVerzug&gt;=Planstart,$K173+SzVerzug&lt;=Planstart+90),INT(($K173+SzVerzug-Planstart)/7)+1,""))</f>
        <v/>
      </c>
      <c r="O173" s="23">
        <f>IF($L173="","",IF($A173=SzAusfall,0,$L173))</f>
        <v/>
      </c>
      <c r="P173" s="13">
        <f>IF($L173="","",IF(AND($L173&gt;0,$K173&lt;&gt;"",$K173&lt;Planstart),"Überfällig: Zahldatum manuell setzen",""))</f>
        <v/>
      </c>
    </row>
    <row r="174">
      <c r="A174" s="12" t="n"/>
      <c r="B174" s="12" t="n"/>
      <c r="C174" s="12" t="n"/>
      <c r="D174" s="14" t="n"/>
      <c r="E174" s="16" t="n"/>
      <c r="F174" s="17" t="n"/>
      <c r="G174" s="21">
        <f>IF($A174="","",IFERROR(VLOOKUP($A174,Kunden!$A$5:$D$54,4,FALSE),PortfolioVerzug))</f>
        <v/>
      </c>
      <c r="H174" s="14" t="n"/>
      <c r="I174" s="12" t="n"/>
      <c r="J174" s="14" t="n"/>
      <c r="K174" s="22">
        <f>IF($H174&lt;&gt;"",$H174,IF(OR($D174="",$F174=""),"",$D174+$F174+IF($G174="",PortfolioVerzug,$G174)))</f>
        <v/>
      </c>
      <c r="L174" s="23">
        <f>IF($E174="","",IF(OR($I174="J",$J174&lt;&gt;""),0,$E174))</f>
        <v/>
      </c>
      <c r="M174" s="21">
        <f>IF($K174="","",IF(AND($K174&gt;=Planstart,$K174&lt;=Planstart+90),INT(($K174-Planstart)/7)+1,""))</f>
        <v/>
      </c>
      <c r="N174" s="21">
        <f>IF($K174="","",IF(AND($K174+SzVerzug&gt;=Planstart,$K174+SzVerzug&lt;=Planstart+90),INT(($K174+SzVerzug-Planstart)/7)+1,""))</f>
        <v/>
      </c>
      <c r="O174" s="23">
        <f>IF($L174="","",IF($A174=SzAusfall,0,$L174))</f>
        <v/>
      </c>
      <c r="P174" s="13">
        <f>IF($L174="","",IF(AND($L174&gt;0,$K174&lt;&gt;"",$K174&lt;Planstart),"Überfällig: Zahldatum manuell setzen",""))</f>
        <v/>
      </c>
    </row>
    <row r="175">
      <c r="A175" s="12" t="n"/>
      <c r="B175" s="12" t="n"/>
      <c r="C175" s="12" t="n"/>
      <c r="D175" s="14" t="n"/>
      <c r="E175" s="16" t="n"/>
      <c r="F175" s="17" t="n"/>
      <c r="G175" s="21">
        <f>IF($A175="","",IFERROR(VLOOKUP($A175,Kunden!$A$5:$D$54,4,FALSE),PortfolioVerzug))</f>
        <v/>
      </c>
      <c r="H175" s="14" t="n"/>
      <c r="I175" s="12" t="n"/>
      <c r="J175" s="14" t="n"/>
      <c r="K175" s="22">
        <f>IF($H175&lt;&gt;"",$H175,IF(OR($D175="",$F175=""),"",$D175+$F175+IF($G175="",PortfolioVerzug,$G175)))</f>
        <v/>
      </c>
      <c r="L175" s="23">
        <f>IF($E175="","",IF(OR($I175="J",$J175&lt;&gt;""),0,$E175))</f>
        <v/>
      </c>
      <c r="M175" s="21">
        <f>IF($K175="","",IF(AND($K175&gt;=Planstart,$K175&lt;=Planstart+90),INT(($K175-Planstart)/7)+1,""))</f>
        <v/>
      </c>
      <c r="N175" s="21">
        <f>IF($K175="","",IF(AND($K175+SzVerzug&gt;=Planstart,$K175+SzVerzug&lt;=Planstart+90),INT(($K175+SzVerzug-Planstart)/7)+1,""))</f>
        <v/>
      </c>
      <c r="O175" s="23">
        <f>IF($L175="","",IF($A175=SzAusfall,0,$L175))</f>
        <v/>
      </c>
      <c r="P175" s="13">
        <f>IF($L175="","",IF(AND($L175&gt;0,$K175&lt;&gt;"",$K175&lt;Planstart),"Überfällig: Zahldatum manuell setzen",""))</f>
        <v/>
      </c>
    </row>
    <row r="176">
      <c r="A176" s="12" t="n"/>
      <c r="B176" s="12" t="n"/>
      <c r="C176" s="12" t="n"/>
      <c r="D176" s="14" t="n"/>
      <c r="E176" s="16" t="n"/>
      <c r="F176" s="17" t="n"/>
      <c r="G176" s="21">
        <f>IF($A176="","",IFERROR(VLOOKUP($A176,Kunden!$A$5:$D$54,4,FALSE),PortfolioVerzug))</f>
        <v/>
      </c>
      <c r="H176" s="14" t="n"/>
      <c r="I176" s="12" t="n"/>
      <c r="J176" s="14" t="n"/>
      <c r="K176" s="22">
        <f>IF($H176&lt;&gt;"",$H176,IF(OR($D176="",$F176=""),"",$D176+$F176+IF($G176="",PortfolioVerzug,$G176)))</f>
        <v/>
      </c>
      <c r="L176" s="23">
        <f>IF($E176="","",IF(OR($I176="J",$J176&lt;&gt;""),0,$E176))</f>
        <v/>
      </c>
      <c r="M176" s="21">
        <f>IF($K176="","",IF(AND($K176&gt;=Planstart,$K176&lt;=Planstart+90),INT(($K176-Planstart)/7)+1,""))</f>
        <v/>
      </c>
      <c r="N176" s="21">
        <f>IF($K176="","",IF(AND($K176+SzVerzug&gt;=Planstart,$K176+SzVerzug&lt;=Planstart+90),INT(($K176+SzVerzug-Planstart)/7)+1,""))</f>
        <v/>
      </c>
      <c r="O176" s="23">
        <f>IF($L176="","",IF($A176=SzAusfall,0,$L176))</f>
        <v/>
      </c>
      <c r="P176" s="13">
        <f>IF($L176="","",IF(AND($L176&gt;0,$K176&lt;&gt;"",$K176&lt;Planstart),"Überfällig: Zahldatum manuell setzen",""))</f>
        <v/>
      </c>
    </row>
    <row r="177">
      <c r="A177" s="12" t="n"/>
      <c r="B177" s="12" t="n"/>
      <c r="C177" s="12" t="n"/>
      <c r="D177" s="14" t="n"/>
      <c r="E177" s="16" t="n"/>
      <c r="F177" s="17" t="n"/>
      <c r="G177" s="21">
        <f>IF($A177="","",IFERROR(VLOOKUP($A177,Kunden!$A$5:$D$54,4,FALSE),PortfolioVerzug))</f>
        <v/>
      </c>
      <c r="H177" s="14" t="n"/>
      <c r="I177" s="12" t="n"/>
      <c r="J177" s="14" t="n"/>
      <c r="K177" s="22">
        <f>IF($H177&lt;&gt;"",$H177,IF(OR($D177="",$F177=""),"",$D177+$F177+IF($G177="",PortfolioVerzug,$G177)))</f>
        <v/>
      </c>
      <c r="L177" s="23">
        <f>IF($E177="","",IF(OR($I177="J",$J177&lt;&gt;""),0,$E177))</f>
        <v/>
      </c>
      <c r="M177" s="21">
        <f>IF($K177="","",IF(AND($K177&gt;=Planstart,$K177&lt;=Planstart+90),INT(($K177-Planstart)/7)+1,""))</f>
        <v/>
      </c>
      <c r="N177" s="21">
        <f>IF($K177="","",IF(AND($K177+SzVerzug&gt;=Planstart,$K177+SzVerzug&lt;=Planstart+90),INT(($K177+SzVerzug-Planstart)/7)+1,""))</f>
        <v/>
      </c>
      <c r="O177" s="23">
        <f>IF($L177="","",IF($A177=SzAusfall,0,$L177))</f>
        <v/>
      </c>
      <c r="P177" s="13">
        <f>IF($L177="","",IF(AND($L177&gt;0,$K177&lt;&gt;"",$K177&lt;Planstart),"Überfällig: Zahldatum manuell setzen",""))</f>
        <v/>
      </c>
    </row>
    <row r="178">
      <c r="A178" s="12" t="n"/>
      <c r="B178" s="12" t="n"/>
      <c r="C178" s="12" t="n"/>
      <c r="D178" s="14" t="n"/>
      <c r="E178" s="16" t="n"/>
      <c r="F178" s="17" t="n"/>
      <c r="G178" s="21">
        <f>IF($A178="","",IFERROR(VLOOKUP($A178,Kunden!$A$5:$D$54,4,FALSE),PortfolioVerzug))</f>
        <v/>
      </c>
      <c r="H178" s="14" t="n"/>
      <c r="I178" s="12" t="n"/>
      <c r="J178" s="14" t="n"/>
      <c r="K178" s="22">
        <f>IF($H178&lt;&gt;"",$H178,IF(OR($D178="",$F178=""),"",$D178+$F178+IF($G178="",PortfolioVerzug,$G178)))</f>
        <v/>
      </c>
      <c r="L178" s="23">
        <f>IF($E178="","",IF(OR($I178="J",$J178&lt;&gt;""),0,$E178))</f>
        <v/>
      </c>
      <c r="M178" s="21">
        <f>IF($K178="","",IF(AND($K178&gt;=Planstart,$K178&lt;=Planstart+90),INT(($K178-Planstart)/7)+1,""))</f>
        <v/>
      </c>
      <c r="N178" s="21">
        <f>IF($K178="","",IF(AND($K178+SzVerzug&gt;=Planstart,$K178+SzVerzug&lt;=Planstart+90),INT(($K178+SzVerzug-Planstart)/7)+1,""))</f>
        <v/>
      </c>
      <c r="O178" s="23">
        <f>IF($L178="","",IF($A178=SzAusfall,0,$L178))</f>
        <v/>
      </c>
      <c r="P178" s="13">
        <f>IF($L178="","",IF(AND($L178&gt;0,$K178&lt;&gt;"",$K178&lt;Planstart),"Überfällig: Zahldatum manuell setzen",""))</f>
        <v/>
      </c>
    </row>
    <row r="179">
      <c r="A179" s="12" t="n"/>
      <c r="B179" s="12" t="n"/>
      <c r="C179" s="12" t="n"/>
      <c r="D179" s="14" t="n"/>
      <c r="E179" s="16" t="n"/>
      <c r="F179" s="17" t="n"/>
      <c r="G179" s="21">
        <f>IF($A179="","",IFERROR(VLOOKUP($A179,Kunden!$A$5:$D$54,4,FALSE),PortfolioVerzug))</f>
        <v/>
      </c>
      <c r="H179" s="14" t="n"/>
      <c r="I179" s="12" t="n"/>
      <c r="J179" s="14" t="n"/>
      <c r="K179" s="22">
        <f>IF($H179&lt;&gt;"",$H179,IF(OR($D179="",$F179=""),"",$D179+$F179+IF($G179="",PortfolioVerzug,$G179)))</f>
        <v/>
      </c>
      <c r="L179" s="23">
        <f>IF($E179="","",IF(OR($I179="J",$J179&lt;&gt;""),0,$E179))</f>
        <v/>
      </c>
      <c r="M179" s="21">
        <f>IF($K179="","",IF(AND($K179&gt;=Planstart,$K179&lt;=Planstart+90),INT(($K179-Planstart)/7)+1,""))</f>
        <v/>
      </c>
      <c r="N179" s="21">
        <f>IF($K179="","",IF(AND($K179+SzVerzug&gt;=Planstart,$K179+SzVerzug&lt;=Planstart+90),INT(($K179+SzVerzug-Planstart)/7)+1,""))</f>
        <v/>
      </c>
      <c r="O179" s="23">
        <f>IF($L179="","",IF($A179=SzAusfall,0,$L179))</f>
        <v/>
      </c>
      <c r="P179" s="13">
        <f>IF($L179="","",IF(AND($L179&gt;0,$K179&lt;&gt;"",$K179&lt;Planstart),"Überfällig: Zahldatum manuell setzen",""))</f>
        <v/>
      </c>
    </row>
    <row r="180">
      <c r="A180" s="12" t="n"/>
      <c r="B180" s="12" t="n"/>
      <c r="C180" s="12" t="n"/>
      <c r="D180" s="14" t="n"/>
      <c r="E180" s="16" t="n"/>
      <c r="F180" s="17" t="n"/>
      <c r="G180" s="21">
        <f>IF($A180="","",IFERROR(VLOOKUP($A180,Kunden!$A$5:$D$54,4,FALSE),PortfolioVerzug))</f>
        <v/>
      </c>
      <c r="H180" s="14" t="n"/>
      <c r="I180" s="12" t="n"/>
      <c r="J180" s="14" t="n"/>
      <c r="K180" s="22">
        <f>IF($H180&lt;&gt;"",$H180,IF(OR($D180="",$F180=""),"",$D180+$F180+IF($G180="",PortfolioVerzug,$G180)))</f>
        <v/>
      </c>
      <c r="L180" s="23">
        <f>IF($E180="","",IF(OR($I180="J",$J180&lt;&gt;""),0,$E180))</f>
        <v/>
      </c>
      <c r="M180" s="21">
        <f>IF($K180="","",IF(AND($K180&gt;=Planstart,$K180&lt;=Planstart+90),INT(($K180-Planstart)/7)+1,""))</f>
        <v/>
      </c>
      <c r="N180" s="21">
        <f>IF($K180="","",IF(AND($K180+SzVerzug&gt;=Planstart,$K180+SzVerzug&lt;=Planstart+90),INT(($K180+SzVerzug-Planstart)/7)+1,""))</f>
        <v/>
      </c>
      <c r="O180" s="23">
        <f>IF($L180="","",IF($A180=SzAusfall,0,$L180))</f>
        <v/>
      </c>
      <c r="P180" s="13">
        <f>IF($L180="","",IF(AND($L180&gt;0,$K180&lt;&gt;"",$K180&lt;Planstart),"Überfällig: Zahldatum manuell setzen",""))</f>
        <v/>
      </c>
    </row>
    <row r="181">
      <c r="A181" s="12" t="n"/>
      <c r="B181" s="12" t="n"/>
      <c r="C181" s="12" t="n"/>
      <c r="D181" s="14" t="n"/>
      <c r="E181" s="16" t="n"/>
      <c r="F181" s="17" t="n"/>
      <c r="G181" s="21">
        <f>IF($A181="","",IFERROR(VLOOKUP($A181,Kunden!$A$5:$D$54,4,FALSE),PortfolioVerzug))</f>
        <v/>
      </c>
      <c r="H181" s="14" t="n"/>
      <c r="I181" s="12" t="n"/>
      <c r="J181" s="14" t="n"/>
      <c r="K181" s="22">
        <f>IF($H181&lt;&gt;"",$H181,IF(OR($D181="",$F181=""),"",$D181+$F181+IF($G181="",PortfolioVerzug,$G181)))</f>
        <v/>
      </c>
      <c r="L181" s="23">
        <f>IF($E181="","",IF(OR($I181="J",$J181&lt;&gt;""),0,$E181))</f>
        <v/>
      </c>
      <c r="M181" s="21">
        <f>IF($K181="","",IF(AND($K181&gt;=Planstart,$K181&lt;=Planstart+90),INT(($K181-Planstart)/7)+1,""))</f>
        <v/>
      </c>
      <c r="N181" s="21">
        <f>IF($K181="","",IF(AND($K181+SzVerzug&gt;=Planstart,$K181+SzVerzug&lt;=Planstart+90),INT(($K181+SzVerzug-Planstart)/7)+1,""))</f>
        <v/>
      </c>
      <c r="O181" s="23">
        <f>IF($L181="","",IF($A181=SzAusfall,0,$L181))</f>
        <v/>
      </c>
      <c r="P181" s="13">
        <f>IF($L181="","",IF(AND($L181&gt;0,$K181&lt;&gt;"",$K181&lt;Planstart),"Überfällig: Zahldatum manuell setzen",""))</f>
        <v/>
      </c>
    </row>
    <row r="182">
      <c r="A182" s="12" t="n"/>
      <c r="B182" s="12" t="n"/>
      <c r="C182" s="12" t="n"/>
      <c r="D182" s="14" t="n"/>
      <c r="E182" s="16" t="n"/>
      <c r="F182" s="17" t="n"/>
      <c r="G182" s="21">
        <f>IF($A182="","",IFERROR(VLOOKUP($A182,Kunden!$A$5:$D$54,4,FALSE),PortfolioVerzug))</f>
        <v/>
      </c>
      <c r="H182" s="14" t="n"/>
      <c r="I182" s="12" t="n"/>
      <c r="J182" s="14" t="n"/>
      <c r="K182" s="22">
        <f>IF($H182&lt;&gt;"",$H182,IF(OR($D182="",$F182=""),"",$D182+$F182+IF($G182="",PortfolioVerzug,$G182)))</f>
        <v/>
      </c>
      <c r="L182" s="23">
        <f>IF($E182="","",IF(OR($I182="J",$J182&lt;&gt;""),0,$E182))</f>
        <v/>
      </c>
      <c r="M182" s="21">
        <f>IF($K182="","",IF(AND($K182&gt;=Planstart,$K182&lt;=Planstart+90),INT(($K182-Planstart)/7)+1,""))</f>
        <v/>
      </c>
      <c r="N182" s="21">
        <f>IF($K182="","",IF(AND($K182+SzVerzug&gt;=Planstart,$K182+SzVerzug&lt;=Planstart+90),INT(($K182+SzVerzug-Planstart)/7)+1,""))</f>
        <v/>
      </c>
      <c r="O182" s="23">
        <f>IF($L182="","",IF($A182=SzAusfall,0,$L182))</f>
        <v/>
      </c>
      <c r="P182" s="13">
        <f>IF($L182="","",IF(AND($L182&gt;0,$K182&lt;&gt;"",$K182&lt;Planstart),"Überfällig: Zahldatum manuell setzen",""))</f>
        <v/>
      </c>
    </row>
    <row r="183">
      <c r="A183" s="12" t="n"/>
      <c r="B183" s="12" t="n"/>
      <c r="C183" s="12" t="n"/>
      <c r="D183" s="14" t="n"/>
      <c r="E183" s="16" t="n"/>
      <c r="F183" s="17" t="n"/>
      <c r="G183" s="21">
        <f>IF($A183="","",IFERROR(VLOOKUP($A183,Kunden!$A$5:$D$54,4,FALSE),PortfolioVerzug))</f>
        <v/>
      </c>
      <c r="H183" s="14" t="n"/>
      <c r="I183" s="12" t="n"/>
      <c r="J183" s="14" t="n"/>
      <c r="K183" s="22">
        <f>IF($H183&lt;&gt;"",$H183,IF(OR($D183="",$F183=""),"",$D183+$F183+IF($G183="",PortfolioVerzug,$G183)))</f>
        <v/>
      </c>
      <c r="L183" s="23">
        <f>IF($E183="","",IF(OR($I183="J",$J183&lt;&gt;""),0,$E183))</f>
        <v/>
      </c>
      <c r="M183" s="21">
        <f>IF($K183="","",IF(AND($K183&gt;=Planstart,$K183&lt;=Planstart+90),INT(($K183-Planstart)/7)+1,""))</f>
        <v/>
      </c>
      <c r="N183" s="21">
        <f>IF($K183="","",IF(AND($K183+SzVerzug&gt;=Planstart,$K183+SzVerzug&lt;=Planstart+90),INT(($K183+SzVerzug-Planstart)/7)+1,""))</f>
        <v/>
      </c>
      <c r="O183" s="23">
        <f>IF($L183="","",IF($A183=SzAusfall,0,$L183))</f>
        <v/>
      </c>
      <c r="P183" s="13">
        <f>IF($L183="","",IF(AND($L183&gt;0,$K183&lt;&gt;"",$K183&lt;Planstart),"Überfällig: Zahldatum manuell setzen",""))</f>
        <v/>
      </c>
    </row>
    <row r="184">
      <c r="A184" s="12" t="n"/>
      <c r="B184" s="12" t="n"/>
      <c r="C184" s="12" t="n"/>
      <c r="D184" s="14" t="n"/>
      <c r="E184" s="16" t="n"/>
      <c r="F184" s="17" t="n"/>
      <c r="G184" s="21">
        <f>IF($A184="","",IFERROR(VLOOKUP($A184,Kunden!$A$5:$D$54,4,FALSE),PortfolioVerzug))</f>
        <v/>
      </c>
      <c r="H184" s="14" t="n"/>
      <c r="I184" s="12" t="n"/>
      <c r="J184" s="14" t="n"/>
      <c r="K184" s="22">
        <f>IF($H184&lt;&gt;"",$H184,IF(OR($D184="",$F184=""),"",$D184+$F184+IF($G184="",PortfolioVerzug,$G184)))</f>
        <v/>
      </c>
      <c r="L184" s="23">
        <f>IF($E184="","",IF(OR($I184="J",$J184&lt;&gt;""),0,$E184))</f>
        <v/>
      </c>
      <c r="M184" s="21">
        <f>IF($K184="","",IF(AND($K184&gt;=Planstart,$K184&lt;=Planstart+90),INT(($K184-Planstart)/7)+1,""))</f>
        <v/>
      </c>
      <c r="N184" s="21">
        <f>IF($K184="","",IF(AND($K184+SzVerzug&gt;=Planstart,$K184+SzVerzug&lt;=Planstart+90),INT(($K184+SzVerzug-Planstart)/7)+1,""))</f>
        <v/>
      </c>
      <c r="O184" s="23">
        <f>IF($L184="","",IF($A184=SzAusfall,0,$L184))</f>
        <v/>
      </c>
      <c r="P184" s="13">
        <f>IF($L184="","",IF(AND($L184&gt;0,$K184&lt;&gt;"",$K184&lt;Planstart),"Überfällig: Zahldatum manuell setzen",""))</f>
        <v/>
      </c>
    </row>
    <row r="185">
      <c r="A185" s="12" t="n"/>
      <c r="B185" s="12" t="n"/>
      <c r="C185" s="12" t="n"/>
      <c r="D185" s="14" t="n"/>
      <c r="E185" s="16" t="n"/>
      <c r="F185" s="17" t="n"/>
      <c r="G185" s="21">
        <f>IF($A185="","",IFERROR(VLOOKUP($A185,Kunden!$A$5:$D$54,4,FALSE),PortfolioVerzug))</f>
        <v/>
      </c>
      <c r="H185" s="14" t="n"/>
      <c r="I185" s="12" t="n"/>
      <c r="J185" s="14" t="n"/>
      <c r="K185" s="22">
        <f>IF($H185&lt;&gt;"",$H185,IF(OR($D185="",$F185=""),"",$D185+$F185+IF($G185="",PortfolioVerzug,$G185)))</f>
        <v/>
      </c>
      <c r="L185" s="23">
        <f>IF($E185="","",IF(OR($I185="J",$J185&lt;&gt;""),0,$E185))</f>
        <v/>
      </c>
      <c r="M185" s="21">
        <f>IF($K185="","",IF(AND($K185&gt;=Planstart,$K185&lt;=Planstart+90),INT(($K185-Planstart)/7)+1,""))</f>
        <v/>
      </c>
      <c r="N185" s="21">
        <f>IF($K185="","",IF(AND($K185+SzVerzug&gt;=Planstart,$K185+SzVerzug&lt;=Planstart+90),INT(($K185+SzVerzug-Planstart)/7)+1,""))</f>
        <v/>
      </c>
      <c r="O185" s="23">
        <f>IF($L185="","",IF($A185=SzAusfall,0,$L185))</f>
        <v/>
      </c>
      <c r="P185" s="13">
        <f>IF($L185="","",IF(AND($L185&gt;0,$K185&lt;&gt;"",$K185&lt;Planstart),"Überfällig: Zahldatum manuell setzen",""))</f>
        <v/>
      </c>
    </row>
    <row r="186">
      <c r="A186" s="12" t="n"/>
      <c r="B186" s="12" t="n"/>
      <c r="C186" s="12" t="n"/>
      <c r="D186" s="14" t="n"/>
      <c r="E186" s="16" t="n"/>
      <c r="F186" s="17" t="n"/>
      <c r="G186" s="21">
        <f>IF($A186="","",IFERROR(VLOOKUP($A186,Kunden!$A$5:$D$54,4,FALSE),PortfolioVerzug))</f>
        <v/>
      </c>
      <c r="H186" s="14" t="n"/>
      <c r="I186" s="12" t="n"/>
      <c r="J186" s="14" t="n"/>
      <c r="K186" s="22">
        <f>IF($H186&lt;&gt;"",$H186,IF(OR($D186="",$F186=""),"",$D186+$F186+IF($G186="",PortfolioVerzug,$G186)))</f>
        <v/>
      </c>
      <c r="L186" s="23">
        <f>IF($E186="","",IF(OR($I186="J",$J186&lt;&gt;""),0,$E186))</f>
        <v/>
      </c>
      <c r="M186" s="21">
        <f>IF($K186="","",IF(AND($K186&gt;=Planstart,$K186&lt;=Planstart+90),INT(($K186-Planstart)/7)+1,""))</f>
        <v/>
      </c>
      <c r="N186" s="21">
        <f>IF($K186="","",IF(AND($K186+SzVerzug&gt;=Planstart,$K186+SzVerzug&lt;=Planstart+90),INT(($K186+SzVerzug-Planstart)/7)+1,""))</f>
        <v/>
      </c>
      <c r="O186" s="23">
        <f>IF($L186="","",IF($A186=SzAusfall,0,$L186))</f>
        <v/>
      </c>
      <c r="P186" s="13">
        <f>IF($L186="","",IF(AND($L186&gt;0,$K186&lt;&gt;"",$K186&lt;Planstart),"Überfällig: Zahldatum manuell setzen",""))</f>
        <v/>
      </c>
    </row>
    <row r="187">
      <c r="A187" s="12" t="n"/>
      <c r="B187" s="12" t="n"/>
      <c r="C187" s="12" t="n"/>
      <c r="D187" s="14" t="n"/>
      <c r="E187" s="16" t="n"/>
      <c r="F187" s="17" t="n"/>
      <c r="G187" s="21">
        <f>IF($A187="","",IFERROR(VLOOKUP($A187,Kunden!$A$5:$D$54,4,FALSE),PortfolioVerzug))</f>
        <v/>
      </c>
      <c r="H187" s="14" t="n"/>
      <c r="I187" s="12" t="n"/>
      <c r="J187" s="14" t="n"/>
      <c r="K187" s="22">
        <f>IF($H187&lt;&gt;"",$H187,IF(OR($D187="",$F187=""),"",$D187+$F187+IF($G187="",PortfolioVerzug,$G187)))</f>
        <v/>
      </c>
      <c r="L187" s="23">
        <f>IF($E187="","",IF(OR($I187="J",$J187&lt;&gt;""),0,$E187))</f>
        <v/>
      </c>
      <c r="M187" s="21">
        <f>IF($K187="","",IF(AND($K187&gt;=Planstart,$K187&lt;=Planstart+90),INT(($K187-Planstart)/7)+1,""))</f>
        <v/>
      </c>
      <c r="N187" s="21">
        <f>IF($K187="","",IF(AND($K187+SzVerzug&gt;=Planstart,$K187+SzVerzug&lt;=Planstart+90),INT(($K187+SzVerzug-Planstart)/7)+1,""))</f>
        <v/>
      </c>
      <c r="O187" s="23">
        <f>IF($L187="","",IF($A187=SzAusfall,0,$L187))</f>
        <v/>
      </c>
      <c r="P187" s="13">
        <f>IF($L187="","",IF(AND($L187&gt;0,$K187&lt;&gt;"",$K187&lt;Planstart),"Überfällig: Zahldatum manuell setzen",""))</f>
        <v/>
      </c>
    </row>
    <row r="188">
      <c r="A188" s="12" t="n"/>
      <c r="B188" s="12" t="n"/>
      <c r="C188" s="12" t="n"/>
      <c r="D188" s="14" t="n"/>
      <c r="E188" s="16" t="n"/>
      <c r="F188" s="17" t="n"/>
      <c r="G188" s="21">
        <f>IF($A188="","",IFERROR(VLOOKUP($A188,Kunden!$A$5:$D$54,4,FALSE),PortfolioVerzug))</f>
        <v/>
      </c>
      <c r="H188" s="14" t="n"/>
      <c r="I188" s="12" t="n"/>
      <c r="J188" s="14" t="n"/>
      <c r="K188" s="22">
        <f>IF($H188&lt;&gt;"",$H188,IF(OR($D188="",$F188=""),"",$D188+$F188+IF($G188="",PortfolioVerzug,$G188)))</f>
        <v/>
      </c>
      <c r="L188" s="23">
        <f>IF($E188="","",IF(OR($I188="J",$J188&lt;&gt;""),0,$E188))</f>
        <v/>
      </c>
      <c r="M188" s="21">
        <f>IF($K188="","",IF(AND($K188&gt;=Planstart,$K188&lt;=Planstart+90),INT(($K188-Planstart)/7)+1,""))</f>
        <v/>
      </c>
      <c r="N188" s="21">
        <f>IF($K188="","",IF(AND($K188+SzVerzug&gt;=Planstart,$K188+SzVerzug&lt;=Planstart+90),INT(($K188+SzVerzug-Planstart)/7)+1,""))</f>
        <v/>
      </c>
      <c r="O188" s="23">
        <f>IF($L188="","",IF($A188=SzAusfall,0,$L188))</f>
        <v/>
      </c>
      <c r="P188" s="13">
        <f>IF($L188="","",IF(AND($L188&gt;0,$K188&lt;&gt;"",$K188&lt;Planstart),"Überfällig: Zahldatum manuell setzen",""))</f>
        <v/>
      </c>
    </row>
    <row r="189">
      <c r="A189" s="12" t="n"/>
      <c r="B189" s="12" t="n"/>
      <c r="C189" s="12" t="n"/>
      <c r="D189" s="14" t="n"/>
      <c r="E189" s="16" t="n"/>
      <c r="F189" s="17" t="n"/>
      <c r="G189" s="21">
        <f>IF($A189="","",IFERROR(VLOOKUP($A189,Kunden!$A$5:$D$54,4,FALSE),PortfolioVerzug))</f>
        <v/>
      </c>
      <c r="H189" s="14" t="n"/>
      <c r="I189" s="12" t="n"/>
      <c r="J189" s="14" t="n"/>
      <c r="K189" s="22">
        <f>IF($H189&lt;&gt;"",$H189,IF(OR($D189="",$F189=""),"",$D189+$F189+IF($G189="",PortfolioVerzug,$G189)))</f>
        <v/>
      </c>
      <c r="L189" s="23">
        <f>IF($E189="","",IF(OR($I189="J",$J189&lt;&gt;""),0,$E189))</f>
        <v/>
      </c>
      <c r="M189" s="21">
        <f>IF($K189="","",IF(AND($K189&gt;=Planstart,$K189&lt;=Planstart+90),INT(($K189-Planstart)/7)+1,""))</f>
        <v/>
      </c>
      <c r="N189" s="21">
        <f>IF($K189="","",IF(AND($K189+SzVerzug&gt;=Planstart,$K189+SzVerzug&lt;=Planstart+90),INT(($K189+SzVerzug-Planstart)/7)+1,""))</f>
        <v/>
      </c>
      <c r="O189" s="23">
        <f>IF($L189="","",IF($A189=SzAusfall,0,$L189))</f>
        <v/>
      </c>
      <c r="P189" s="13">
        <f>IF($L189="","",IF(AND($L189&gt;0,$K189&lt;&gt;"",$K189&lt;Planstart),"Überfällig: Zahldatum manuell setzen",""))</f>
        <v/>
      </c>
    </row>
    <row r="190">
      <c r="A190" s="12" t="n"/>
      <c r="B190" s="12" t="n"/>
      <c r="C190" s="12" t="n"/>
      <c r="D190" s="14" t="n"/>
      <c r="E190" s="16" t="n"/>
      <c r="F190" s="17" t="n"/>
      <c r="G190" s="21">
        <f>IF($A190="","",IFERROR(VLOOKUP($A190,Kunden!$A$5:$D$54,4,FALSE),PortfolioVerzug))</f>
        <v/>
      </c>
      <c r="H190" s="14" t="n"/>
      <c r="I190" s="12" t="n"/>
      <c r="J190" s="14" t="n"/>
      <c r="K190" s="22">
        <f>IF($H190&lt;&gt;"",$H190,IF(OR($D190="",$F190=""),"",$D190+$F190+IF($G190="",PortfolioVerzug,$G190)))</f>
        <v/>
      </c>
      <c r="L190" s="23">
        <f>IF($E190="","",IF(OR($I190="J",$J190&lt;&gt;""),0,$E190))</f>
        <v/>
      </c>
      <c r="M190" s="21">
        <f>IF($K190="","",IF(AND($K190&gt;=Planstart,$K190&lt;=Planstart+90),INT(($K190-Planstart)/7)+1,""))</f>
        <v/>
      </c>
      <c r="N190" s="21">
        <f>IF($K190="","",IF(AND($K190+SzVerzug&gt;=Planstart,$K190+SzVerzug&lt;=Planstart+90),INT(($K190+SzVerzug-Planstart)/7)+1,""))</f>
        <v/>
      </c>
      <c r="O190" s="23">
        <f>IF($L190="","",IF($A190=SzAusfall,0,$L190))</f>
        <v/>
      </c>
      <c r="P190" s="13">
        <f>IF($L190="","",IF(AND($L190&gt;0,$K190&lt;&gt;"",$K190&lt;Planstart),"Überfällig: Zahldatum manuell setzen",""))</f>
        <v/>
      </c>
    </row>
    <row r="191">
      <c r="A191" s="12" t="n"/>
      <c r="B191" s="12" t="n"/>
      <c r="C191" s="12" t="n"/>
      <c r="D191" s="14" t="n"/>
      <c r="E191" s="16" t="n"/>
      <c r="F191" s="17" t="n"/>
      <c r="G191" s="21">
        <f>IF($A191="","",IFERROR(VLOOKUP($A191,Kunden!$A$5:$D$54,4,FALSE),PortfolioVerzug))</f>
        <v/>
      </c>
      <c r="H191" s="14" t="n"/>
      <c r="I191" s="12" t="n"/>
      <c r="J191" s="14" t="n"/>
      <c r="K191" s="22">
        <f>IF($H191&lt;&gt;"",$H191,IF(OR($D191="",$F191=""),"",$D191+$F191+IF($G191="",PortfolioVerzug,$G191)))</f>
        <v/>
      </c>
      <c r="L191" s="23">
        <f>IF($E191="","",IF(OR($I191="J",$J191&lt;&gt;""),0,$E191))</f>
        <v/>
      </c>
      <c r="M191" s="21">
        <f>IF($K191="","",IF(AND($K191&gt;=Planstart,$K191&lt;=Planstart+90),INT(($K191-Planstart)/7)+1,""))</f>
        <v/>
      </c>
      <c r="N191" s="21">
        <f>IF($K191="","",IF(AND($K191+SzVerzug&gt;=Planstart,$K191+SzVerzug&lt;=Planstart+90),INT(($K191+SzVerzug-Planstart)/7)+1,""))</f>
        <v/>
      </c>
      <c r="O191" s="23">
        <f>IF($L191="","",IF($A191=SzAusfall,0,$L191))</f>
        <v/>
      </c>
      <c r="P191" s="13">
        <f>IF($L191="","",IF(AND($L191&gt;0,$K191&lt;&gt;"",$K191&lt;Planstart),"Überfällig: Zahldatum manuell setzen",""))</f>
        <v/>
      </c>
    </row>
    <row r="192">
      <c r="A192" s="12" t="n"/>
      <c r="B192" s="12" t="n"/>
      <c r="C192" s="12" t="n"/>
      <c r="D192" s="14" t="n"/>
      <c r="E192" s="16" t="n"/>
      <c r="F192" s="17" t="n"/>
      <c r="G192" s="21">
        <f>IF($A192="","",IFERROR(VLOOKUP($A192,Kunden!$A$5:$D$54,4,FALSE),PortfolioVerzug))</f>
        <v/>
      </c>
      <c r="H192" s="14" t="n"/>
      <c r="I192" s="12" t="n"/>
      <c r="J192" s="14" t="n"/>
      <c r="K192" s="22">
        <f>IF($H192&lt;&gt;"",$H192,IF(OR($D192="",$F192=""),"",$D192+$F192+IF($G192="",PortfolioVerzug,$G192)))</f>
        <v/>
      </c>
      <c r="L192" s="23">
        <f>IF($E192="","",IF(OR($I192="J",$J192&lt;&gt;""),0,$E192))</f>
        <v/>
      </c>
      <c r="M192" s="21">
        <f>IF($K192="","",IF(AND($K192&gt;=Planstart,$K192&lt;=Planstart+90),INT(($K192-Planstart)/7)+1,""))</f>
        <v/>
      </c>
      <c r="N192" s="21">
        <f>IF($K192="","",IF(AND($K192+SzVerzug&gt;=Planstart,$K192+SzVerzug&lt;=Planstart+90),INT(($K192+SzVerzug-Planstart)/7)+1,""))</f>
        <v/>
      </c>
      <c r="O192" s="23">
        <f>IF($L192="","",IF($A192=SzAusfall,0,$L192))</f>
        <v/>
      </c>
      <c r="P192" s="13">
        <f>IF($L192="","",IF(AND($L192&gt;0,$K192&lt;&gt;"",$K192&lt;Planstart),"Überfällig: Zahldatum manuell setzen",""))</f>
        <v/>
      </c>
    </row>
    <row r="193">
      <c r="A193" s="12" t="n"/>
      <c r="B193" s="12" t="n"/>
      <c r="C193" s="12" t="n"/>
      <c r="D193" s="14" t="n"/>
      <c r="E193" s="16" t="n"/>
      <c r="F193" s="17" t="n"/>
      <c r="G193" s="21">
        <f>IF($A193="","",IFERROR(VLOOKUP($A193,Kunden!$A$5:$D$54,4,FALSE),PortfolioVerzug))</f>
        <v/>
      </c>
      <c r="H193" s="14" t="n"/>
      <c r="I193" s="12" t="n"/>
      <c r="J193" s="14" t="n"/>
      <c r="K193" s="22">
        <f>IF($H193&lt;&gt;"",$H193,IF(OR($D193="",$F193=""),"",$D193+$F193+IF($G193="",PortfolioVerzug,$G193)))</f>
        <v/>
      </c>
      <c r="L193" s="23">
        <f>IF($E193="","",IF(OR($I193="J",$J193&lt;&gt;""),0,$E193))</f>
        <v/>
      </c>
      <c r="M193" s="21">
        <f>IF($K193="","",IF(AND($K193&gt;=Planstart,$K193&lt;=Planstart+90),INT(($K193-Planstart)/7)+1,""))</f>
        <v/>
      </c>
      <c r="N193" s="21">
        <f>IF($K193="","",IF(AND($K193+SzVerzug&gt;=Planstart,$K193+SzVerzug&lt;=Planstart+90),INT(($K193+SzVerzug-Planstart)/7)+1,""))</f>
        <v/>
      </c>
      <c r="O193" s="23">
        <f>IF($L193="","",IF($A193=SzAusfall,0,$L193))</f>
        <v/>
      </c>
      <c r="P193" s="13">
        <f>IF($L193="","",IF(AND($L193&gt;0,$K193&lt;&gt;"",$K193&lt;Planstart),"Überfällig: Zahldatum manuell setzen",""))</f>
        <v/>
      </c>
    </row>
    <row r="194">
      <c r="A194" s="12" t="n"/>
      <c r="B194" s="12" t="n"/>
      <c r="C194" s="12" t="n"/>
      <c r="D194" s="14" t="n"/>
      <c r="E194" s="16" t="n"/>
      <c r="F194" s="17" t="n"/>
      <c r="G194" s="21">
        <f>IF($A194="","",IFERROR(VLOOKUP($A194,Kunden!$A$5:$D$54,4,FALSE),PortfolioVerzug))</f>
        <v/>
      </c>
      <c r="H194" s="14" t="n"/>
      <c r="I194" s="12" t="n"/>
      <c r="J194" s="14" t="n"/>
      <c r="K194" s="22">
        <f>IF($H194&lt;&gt;"",$H194,IF(OR($D194="",$F194=""),"",$D194+$F194+IF($G194="",PortfolioVerzug,$G194)))</f>
        <v/>
      </c>
      <c r="L194" s="23">
        <f>IF($E194="","",IF(OR($I194="J",$J194&lt;&gt;""),0,$E194))</f>
        <v/>
      </c>
      <c r="M194" s="21">
        <f>IF($K194="","",IF(AND($K194&gt;=Planstart,$K194&lt;=Planstart+90),INT(($K194-Planstart)/7)+1,""))</f>
        <v/>
      </c>
      <c r="N194" s="21">
        <f>IF($K194="","",IF(AND($K194+SzVerzug&gt;=Planstart,$K194+SzVerzug&lt;=Planstart+90),INT(($K194+SzVerzug-Planstart)/7)+1,""))</f>
        <v/>
      </c>
      <c r="O194" s="23">
        <f>IF($L194="","",IF($A194=SzAusfall,0,$L194))</f>
        <v/>
      </c>
      <c r="P194" s="13">
        <f>IF($L194="","",IF(AND($L194&gt;0,$K194&lt;&gt;"",$K194&lt;Planstart),"Überfällig: Zahldatum manuell setzen",""))</f>
        <v/>
      </c>
    </row>
    <row r="195">
      <c r="A195" s="12" t="n"/>
      <c r="B195" s="12" t="n"/>
      <c r="C195" s="12" t="n"/>
      <c r="D195" s="14" t="n"/>
      <c r="E195" s="16" t="n"/>
      <c r="F195" s="17" t="n"/>
      <c r="G195" s="21">
        <f>IF($A195="","",IFERROR(VLOOKUP($A195,Kunden!$A$5:$D$54,4,FALSE),PortfolioVerzug))</f>
        <v/>
      </c>
      <c r="H195" s="14" t="n"/>
      <c r="I195" s="12" t="n"/>
      <c r="J195" s="14" t="n"/>
      <c r="K195" s="22">
        <f>IF($H195&lt;&gt;"",$H195,IF(OR($D195="",$F195=""),"",$D195+$F195+IF($G195="",PortfolioVerzug,$G195)))</f>
        <v/>
      </c>
      <c r="L195" s="23">
        <f>IF($E195="","",IF(OR($I195="J",$J195&lt;&gt;""),0,$E195))</f>
        <v/>
      </c>
      <c r="M195" s="21">
        <f>IF($K195="","",IF(AND($K195&gt;=Planstart,$K195&lt;=Planstart+90),INT(($K195-Planstart)/7)+1,""))</f>
        <v/>
      </c>
      <c r="N195" s="21">
        <f>IF($K195="","",IF(AND($K195+SzVerzug&gt;=Planstart,$K195+SzVerzug&lt;=Planstart+90),INT(($K195+SzVerzug-Planstart)/7)+1,""))</f>
        <v/>
      </c>
      <c r="O195" s="23">
        <f>IF($L195="","",IF($A195=SzAusfall,0,$L195))</f>
        <v/>
      </c>
      <c r="P195" s="13">
        <f>IF($L195="","",IF(AND($L195&gt;0,$K195&lt;&gt;"",$K195&lt;Planstart),"Überfällig: Zahldatum manuell setzen",""))</f>
        <v/>
      </c>
    </row>
    <row r="196">
      <c r="A196" s="12" t="n"/>
      <c r="B196" s="12" t="n"/>
      <c r="C196" s="12" t="n"/>
      <c r="D196" s="14" t="n"/>
      <c r="E196" s="16" t="n"/>
      <c r="F196" s="17" t="n"/>
      <c r="G196" s="21">
        <f>IF($A196="","",IFERROR(VLOOKUP($A196,Kunden!$A$5:$D$54,4,FALSE),PortfolioVerzug))</f>
        <v/>
      </c>
      <c r="H196" s="14" t="n"/>
      <c r="I196" s="12" t="n"/>
      <c r="J196" s="14" t="n"/>
      <c r="K196" s="22">
        <f>IF($H196&lt;&gt;"",$H196,IF(OR($D196="",$F196=""),"",$D196+$F196+IF($G196="",PortfolioVerzug,$G196)))</f>
        <v/>
      </c>
      <c r="L196" s="23">
        <f>IF($E196="","",IF(OR($I196="J",$J196&lt;&gt;""),0,$E196))</f>
        <v/>
      </c>
      <c r="M196" s="21">
        <f>IF($K196="","",IF(AND($K196&gt;=Planstart,$K196&lt;=Planstart+90),INT(($K196-Planstart)/7)+1,""))</f>
        <v/>
      </c>
      <c r="N196" s="21">
        <f>IF($K196="","",IF(AND($K196+SzVerzug&gt;=Planstart,$K196+SzVerzug&lt;=Planstart+90),INT(($K196+SzVerzug-Planstart)/7)+1,""))</f>
        <v/>
      </c>
      <c r="O196" s="23">
        <f>IF($L196="","",IF($A196=SzAusfall,0,$L196))</f>
        <v/>
      </c>
      <c r="P196" s="13">
        <f>IF($L196="","",IF(AND($L196&gt;0,$K196&lt;&gt;"",$K196&lt;Planstart),"Überfällig: Zahldatum manuell setzen",""))</f>
        <v/>
      </c>
    </row>
    <row r="197">
      <c r="A197" s="12" t="n"/>
      <c r="B197" s="12" t="n"/>
      <c r="C197" s="12" t="n"/>
      <c r="D197" s="14" t="n"/>
      <c r="E197" s="16" t="n"/>
      <c r="F197" s="17" t="n"/>
      <c r="G197" s="21">
        <f>IF($A197="","",IFERROR(VLOOKUP($A197,Kunden!$A$5:$D$54,4,FALSE),PortfolioVerzug))</f>
        <v/>
      </c>
      <c r="H197" s="14" t="n"/>
      <c r="I197" s="12" t="n"/>
      <c r="J197" s="14" t="n"/>
      <c r="K197" s="22">
        <f>IF($H197&lt;&gt;"",$H197,IF(OR($D197="",$F197=""),"",$D197+$F197+IF($G197="",PortfolioVerzug,$G197)))</f>
        <v/>
      </c>
      <c r="L197" s="23">
        <f>IF($E197="","",IF(OR($I197="J",$J197&lt;&gt;""),0,$E197))</f>
        <v/>
      </c>
      <c r="M197" s="21">
        <f>IF($K197="","",IF(AND($K197&gt;=Planstart,$K197&lt;=Planstart+90),INT(($K197-Planstart)/7)+1,""))</f>
        <v/>
      </c>
      <c r="N197" s="21">
        <f>IF($K197="","",IF(AND($K197+SzVerzug&gt;=Planstart,$K197+SzVerzug&lt;=Planstart+90),INT(($K197+SzVerzug-Planstart)/7)+1,""))</f>
        <v/>
      </c>
      <c r="O197" s="23">
        <f>IF($L197="","",IF($A197=SzAusfall,0,$L197))</f>
        <v/>
      </c>
      <c r="P197" s="13">
        <f>IF($L197="","",IF(AND($L197&gt;0,$K197&lt;&gt;"",$K197&lt;Planstart),"Überfällig: Zahldatum manuell setzen",""))</f>
        <v/>
      </c>
    </row>
    <row r="198">
      <c r="A198" s="12" t="n"/>
      <c r="B198" s="12" t="n"/>
      <c r="C198" s="12" t="n"/>
      <c r="D198" s="14" t="n"/>
      <c r="E198" s="16" t="n"/>
      <c r="F198" s="17" t="n"/>
      <c r="G198" s="21">
        <f>IF($A198="","",IFERROR(VLOOKUP($A198,Kunden!$A$5:$D$54,4,FALSE),PortfolioVerzug))</f>
        <v/>
      </c>
      <c r="H198" s="14" t="n"/>
      <c r="I198" s="12" t="n"/>
      <c r="J198" s="14" t="n"/>
      <c r="K198" s="22">
        <f>IF($H198&lt;&gt;"",$H198,IF(OR($D198="",$F198=""),"",$D198+$F198+IF($G198="",PortfolioVerzug,$G198)))</f>
        <v/>
      </c>
      <c r="L198" s="23">
        <f>IF($E198="","",IF(OR($I198="J",$J198&lt;&gt;""),0,$E198))</f>
        <v/>
      </c>
      <c r="M198" s="21">
        <f>IF($K198="","",IF(AND($K198&gt;=Planstart,$K198&lt;=Planstart+90),INT(($K198-Planstart)/7)+1,""))</f>
        <v/>
      </c>
      <c r="N198" s="21">
        <f>IF($K198="","",IF(AND($K198+SzVerzug&gt;=Planstart,$K198+SzVerzug&lt;=Planstart+90),INT(($K198+SzVerzug-Planstart)/7)+1,""))</f>
        <v/>
      </c>
      <c r="O198" s="23">
        <f>IF($L198="","",IF($A198=SzAusfall,0,$L198))</f>
        <v/>
      </c>
      <c r="P198" s="13">
        <f>IF($L198="","",IF(AND($L198&gt;0,$K198&lt;&gt;"",$K198&lt;Planstart),"Überfällig: Zahldatum manuell setzen",""))</f>
        <v/>
      </c>
    </row>
    <row r="199">
      <c r="A199" s="12" t="n"/>
      <c r="B199" s="12" t="n"/>
      <c r="C199" s="12" t="n"/>
      <c r="D199" s="14" t="n"/>
      <c r="E199" s="16" t="n"/>
      <c r="F199" s="17" t="n"/>
      <c r="G199" s="21">
        <f>IF($A199="","",IFERROR(VLOOKUP($A199,Kunden!$A$5:$D$54,4,FALSE),PortfolioVerzug))</f>
        <v/>
      </c>
      <c r="H199" s="14" t="n"/>
      <c r="I199" s="12" t="n"/>
      <c r="J199" s="14" t="n"/>
      <c r="K199" s="22">
        <f>IF($H199&lt;&gt;"",$H199,IF(OR($D199="",$F199=""),"",$D199+$F199+IF($G199="",PortfolioVerzug,$G199)))</f>
        <v/>
      </c>
      <c r="L199" s="23">
        <f>IF($E199="","",IF(OR($I199="J",$J199&lt;&gt;""),0,$E199))</f>
        <v/>
      </c>
      <c r="M199" s="21">
        <f>IF($K199="","",IF(AND($K199&gt;=Planstart,$K199&lt;=Planstart+90),INT(($K199-Planstart)/7)+1,""))</f>
        <v/>
      </c>
      <c r="N199" s="21">
        <f>IF($K199="","",IF(AND($K199+SzVerzug&gt;=Planstart,$K199+SzVerzug&lt;=Planstart+90),INT(($K199+SzVerzug-Planstart)/7)+1,""))</f>
        <v/>
      </c>
      <c r="O199" s="23">
        <f>IF($L199="","",IF($A199=SzAusfall,0,$L199))</f>
        <v/>
      </c>
      <c r="P199" s="13">
        <f>IF($L199="","",IF(AND($L199&gt;0,$K199&lt;&gt;"",$K199&lt;Planstart),"Überfällig: Zahldatum manuell setzen",""))</f>
        <v/>
      </c>
    </row>
    <row r="200">
      <c r="A200" s="12" t="n"/>
      <c r="B200" s="12" t="n"/>
      <c r="C200" s="12" t="n"/>
      <c r="D200" s="14" t="n"/>
      <c r="E200" s="16" t="n"/>
      <c r="F200" s="17" t="n"/>
      <c r="G200" s="21">
        <f>IF($A200="","",IFERROR(VLOOKUP($A200,Kunden!$A$5:$D$54,4,FALSE),PortfolioVerzug))</f>
        <v/>
      </c>
      <c r="H200" s="14" t="n"/>
      <c r="I200" s="12" t="n"/>
      <c r="J200" s="14" t="n"/>
      <c r="K200" s="22">
        <f>IF($H200&lt;&gt;"",$H200,IF(OR($D200="",$F200=""),"",$D200+$F200+IF($G200="",PortfolioVerzug,$G200)))</f>
        <v/>
      </c>
      <c r="L200" s="23">
        <f>IF($E200="","",IF(OR($I200="J",$J200&lt;&gt;""),0,$E200))</f>
        <v/>
      </c>
      <c r="M200" s="21">
        <f>IF($K200="","",IF(AND($K200&gt;=Planstart,$K200&lt;=Planstart+90),INT(($K200-Planstart)/7)+1,""))</f>
        <v/>
      </c>
      <c r="N200" s="21">
        <f>IF($K200="","",IF(AND($K200+SzVerzug&gt;=Planstart,$K200+SzVerzug&lt;=Planstart+90),INT(($K200+SzVerzug-Planstart)/7)+1,""))</f>
        <v/>
      </c>
      <c r="O200" s="23">
        <f>IF($L200="","",IF($A200=SzAusfall,0,$L200))</f>
        <v/>
      </c>
      <c r="P200" s="13">
        <f>IF($L200="","",IF(AND($L200&gt;0,$K200&lt;&gt;"",$K200&lt;Planstart),"Überfällig: Zahldatum manuell setzen",""))</f>
        <v/>
      </c>
    </row>
    <row r="201">
      <c r="A201" s="12" t="n"/>
      <c r="B201" s="12" t="n"/>
      <c r="C201" s="12" t="n"/>
      <c r="D201" s="14" t="n"/>
      <c r="E201" s="16" t="n"/>
      <c r="F201" s="17" t="n"/>
      <c r="G201" s="21">
        <f>IF($A201="","",IFERROR(VLOOKUP($A201,Kunden!$A$5:$D$54,4,FALSE),PortfolioVerzug))</f>
        <v/>
      </c>
      <c r="H201" s="14" t="n"/>
      <c r="I201" s="12" t="n"/>
      <c r="J201" s="14" t="n"/>
      <c r="K201" s="22">
        <f>IF($H201&lt;&gt;"",$H201,IF(OR($D201="",$F201=""),"",$D201+$F201+IF($G201="",PortfolioVerzug,$G201)))</f>
        <v/>
      </c>
      <c r="L201" s="23">
        <f>IF($E201="","",IF(OR($I201="J",$J201&lt;&gt;""),0,$E201))</f>
        <v/>
      </c>
      <c r="M201" s="21">
        <f>IF($K201="","",IF(AND($K201&gt;=Planstart,$K201&lt;=Planstart+90),INT(($K201-Planstart)/7)+1,""))</f>
        <v/>
      </c>
      <c r="N201" s="21">
        <f>IF($K201="","",IF(AND($K201+SzVerzug&gt;=Planstart,$K201+SzVerzug&lt;=Planstart+90),INT(($K201+SzVerzug-Planstart)/7)+1,""))</f>
        <v/>
      </c>
      <c r="O201" s="23">
        <f>IF($L201="","",IF($A201=SzAusfall,0,$L201))</f>
        <v/>
      </c>
      <c r="P201" s="13">
        <f>IF($L201="","",IF(AND($L201&gt;0,$K201&lt;&gt;"",$K201&lt;Planstart),"Überfällig: Zahldatum manuell setzen",""))</f>
        <v/>
      </c>
    </row>
    <row r="202">
      <c r="A202" s="12" t="n"/>
      <c r="B202" s="12" t="n"/>
      <c r="C202" s="12" t="n"/>
      <c r="D202" s="14" t="n"/>
      <c r="E202" s="16" t="n"/>
      <c r="F202" s="17" t="n"/>
      <c r="G202" s="21">
        <f>IF($A202="","",IFERROR(VLOOKUP($A202,Kunden!$A$5:$D$54,4,FALSE),PortfolioVerzug))</f>
        <v/>
      </c>
      <c r="H202" s="14" t="n"/>
      <c r="I202" s="12" t="n"/>
      <c r="J202" s="14" t="n"/>
      <c r="K202" s="22">
        <f>IF($H202&lt;&gt;"",$H202,IF(OR($D202="",$F202=""),"",$D202+$F202+IF($G202="",PortfolioVerzug,$G202)))</f>
        <v/>
      </c>
      <c r="L202" s="23">
        <f>IF($E202="","",IF(OR($I202="J",$J202&lt;&gt;""),0,$E202))</f>
        <v/>
      </c>
      <c r="M202" s="21">
        <f>IF($K202="","",IF(AND($K202&gt;=Planstart,$K202&lt;=Planstart+90),INT(($K202-Planstart)/7)+1,""))</f>
        <v/>
      </c>
      <c r="N202" s="21">
        <f>IF($K202="","",IF(AND($K202+SzVerzug&gt;=Planstart,$K202+SzVerzug&lt;=Planstart+90),INT(($K202+SzVerzug-Planstart)/7)+1,""))</f>
        <v/>
      </c>
      <c r="O202" s="23">
        <f>IF($L202="","",IF($A202=SzAusfall,0,$L202))</f>
        <v/>
      </c>
      <c r="P202" s="13">
        <f>IF($L202="","",IF(AND($L202&gt;0,$K202&lt;&gt;"",$K202&lt;Planstart),"Überfällig: Zahldatum manuell setzen",""))</f>
        <v/>
      </c>
    </row>
    <row r="203">
      <c r="A203" s="12" t="n"/>
      <c r="B203" s="12" t="n"/>
      <c r="C203" s="12" t="n"/>
      <c r="D203" s="14" t="n"/>
      <c r="E203" s="16" t="n"/>
      <c r="F203" s="17" t="n"/>
      <c r="G203" s="21">
        <f>IF($A203="","",IFERROR(VLOOKUP($A203,Kunden!$A$5:$D$54,4,FALSE),PortfolioVerzug))</f>
        <v/>
      </c>
      <c r="H203" s="14" t="n"/>
      <c r="I203" s="12" t="n"/>
      <c r="J203" s="14" t="n"/>
      <c r="K203" s="22">
        <f>IF($H203&lt;&gt;"",$H203,IF(OR($D203="",$F203=""),"",$D203+$F203+IF($G203="",PortfolioVerzug,$G203)))</f>
        <v/>
      </c>
      <c r="L203" s="23">
        <f>IF($E203="","",IF(OR($I203="J",$J203&lt;&gt;""),0,$E203))</f>
        <v/>
      </c>
      <c r="M203" s="21">
        <f>IF($K203="","",IF(AND($K203&gt;=Planstart,$K203&lt;=Planstart+90),INT(($K203-Planstart)/7)+1,""))</f>
        <v/>
      </c>
      <c r="N203" s="21">
        <f>IF($K203="","",IF(AND($K203+SzVerzug&gt;=Planstart,$K203+SzVerzug&lt;=Planstart+90),INT(($K203+SzVerzug-Planstart)/7)+1,""))</f>
        <v/>
      </c>
      <c r="O203" s="23">
        <f>IF($L203="","",IF($A203=SzAusfall,0,$L203))</f>
        <v/>
      </c>
      <c r="P203" s="13">
        <f>IF($L203="","",IF(AND($L203&gt;0,$K203&lt;&gt;"",$K203&lt;Planstart),"Überfällig: Zahldatum manuell setzen",""))</f>
        <v/>
      </c>
    </row>
    <row r="204">
      <c r="A204" s="12" t="n"/>
      <c r="B204" s="12" t="n"/>
      <c r="C204" s="12" t="n"/>
      <c r="D204" s="14" t="n"/>
      <c r="E204" s="16" t="n"/>
      <c r="F204" s="17" t="n"/>
      <c r="G204" s="21">
        <f>IF($A204="","",IFERROR(VLOOKUP($A204,Kunden!$A$5:$D$54,4,FALSE),PortfolioVerzug))</f>
        <v/>
      </c>
      <c r="H204" s="14" t="n"/>
      <c r="I204" s="12" t="n"/>
      <c r="J204" s="14" t="n"/>
      <c r="K204" s="22">
        <f>IF($H204&lt;&gt;"",$H204,IF(OR($D204="",$F204=""),"",$D204+$F204+IF($G204="",PortfolioVerzug,$G204)))</f>
        <v/>
      </c>
      <c r="L204" s="23">
        <f>IF($E204="","",IF(OR($I204="J",$J204&lt;&gt;""),0,$E204))</f>
        <v/>
      </c>
      <c r="M204" s="21">
        <f>IF($K204="","",IF(AND($K204&gt;=Planstart,$K204&lt;=Planstart+90),INT(($K204-Planstart)/7)+1,""))</f>
        <v/>
      </c>
      <c r="N204" s="21">
        <f>IF($K204="","",IF(AND($K204+SzVerzug&gt;=Planstart,$K204+SzVerzug&lt;=Planstart+90),INT(($K204+SzVerzug-Planstart)/7)+1,""))</f>
        <v/>
      </c>
      <c r="O204" s="23">
        <f>IF($L204="","",IF($A204=SzAusfall,0,$L204))</f>
        <v/>
      </c>
      <c r="P204" s="13">
        <f>IF($L204="","",IF(AND($L204&gt;0,$K204&lt;&gt;"",$K204&lt;Planstart),"Überfällig: Zahldatum manuell setzen",""))</f>
        <v/>
      </c>
    </row>
    <row r="205">
      <c r="A205" s="12" t="n"/>
      <c r="B205" s="12" t="n"/>
      <c r="C205" s="12" t="n"/>
      <c r="D205" s="14" t="n"/>
      <c r="E205" s="16" t="n"/>
      <c r="F205" s="17" t="n"/>
      <c r="G205" s="21">
        <f>IF($A205="","",IFERROR(VLOOKUP($A205,Kunden!$A$5:$D$54,4,FALSE),PortfolioVerzug))</f>
        <v/>
      </c>
      <c r="H205" s="14" t="n"/>
      <c r="I205" s="12" t="n"/>
      <c r="J205" s="14" t="n"/>
      <c r="K205" s="22">
        <f>IF($H205&lt;&gt;"",$H205,IF(OR($D205="",$F205=""),"",$D205+$F205+IF($G205="",PortfolioVerzug,$G205)))</f>
        <v/>
      </c>
      <c r="L205" s="23">
        <f>IF($E205="","",IF(OR($I205="J",$J205&lt;&gt;""),0,$E205))</f>
        <v/>
      </c>
      <c r="M205" s="21">
        <f>IF($K205="","",IF(AND($K205&gt;=Planstart,$K205&lt;=Planstart+90),INT(($K205-Planstart)/7)+1,""))</f>
        <v/>
      </c>
      <c r="N205" s="21">
        <f>IF($K205="","",IF(AND($K205+SzVerzug&gt;=Planstart,$K205+SzVerzug&lt;=Planstart+90),INT(($K205+SzVerzug-Planstart)/7)+1,""))</f>
        <v/>
      </c>
      <c r="O205" s="23">
        <f>IF($L205="","",IF($A205=SzAusfall,0,$L205))</f>
        <v/>
      </c>
      <c r="P205" s="13">
        <f>IF($L205="","",IF(AND($L205&gt;0,$K205&lt;&gt;"",$K205&lt;Planstart),"Überfällig: Zahldatum manuell setzen",""))</f>
        <v/>
      </c>
    </row>
    <row r="206">
      <c r="A206" s="12" t="n"/>
      <c r="B206" s="12" t="n"/>
      <c r="C206" s="12" t="n"/>
      <c r="D206" s="14" t="n"/>
      <c r="E206" s="16" t="n"/>
      <c r="F206" s="17" t="n"/>
      <c r="G206" s="21">
        <f>IF($A206="","",IFERROR(VLOOKUP($A206,Kunden!$A$5:$D$54,4,FALSE),PortfolioVerzug))</f>
        <v/>
      </c>
      <c r="H206" s="14" t="n"/>
      <c r="I206" s="12" t="n"/>
      <c r="J206" s="14" t="n"/>
      <c r="K206" s="22">
        <f>IF($H206&lt;&gt;"",$H206,IF(OR($D206="",$F206=""),"",$D206+$F206+IF($G206="",PortfolioVerzug,$G206)))</f>
        <v/>
      </c>
      <c r="L206" s="23">
        <f>IF($E206="","",IF(OR($I206="J",$J206&lt;&gt;""),0,$E206))</f>
        <v/>
      </c>
      <c r="M206" s="21">
        <f>IF($K206="","",IF(AND($K206&gt;=Planstart,$K206&lt;=Planstart+90),INT(($K206-Planstart)/7)+1,""))</f>
        <v/>
      </c>
      <c r="N206" s="21">
        <f>IF($K206="","",IF(AND($K206+SzVerzug&gt;=Planstart,$K206+SzVerzug&lt;=Planstart+90),INT(($K206+SzVerzug-Planstart)/7)+1,""))</f>
        <v/>
      </c>
      <c r="O206" s="23">
        <f>IF($L206="","",IF($A206=SzAusfall,0,$L206))</f>
        <v/>
      </c>
      <c r="P206" s="13">
        <f>IF($L206="","",IF(AND($L206&gt;0,$K206&lt;&gt;"",$K206&lt;Planstart),"Überfällig: Zahldatum manuell setzen",""))</f>
        <v/>
      </c>
    </row>
    <row r="207">
      <c r="A207" s="12" t="n"/>
      <c r="B207" s="12" t="n"/>
      <c r="C207" s="12" t="n"/>
      <c r="D207" s="14" t="n"/>
      <c r="E207" s="16" t="n"/>
      <c r="F207" s="17" t="n"/>
      <c r="G207" s="21">
        <f>IF($A207="","",IFERROR(VLOOKUP($A207,Kunden!$A$5:$D$54,4,FALSE),PortfolioVerzug))</f>
        <v/>
      </c>
      <c r="H207" s="14" t="n"/>
      <c r="I207" s="12" t="n"/>
      <c r="J207" s="14" t="n"/>
      <c r="K207" s="22">
        <f>IF($H207&lt;&gt;"",$H207,IF(OR($D207="",$F207=""),"",$D207+$F207+IF($G207="",PortfolioVerzug,$G207)))</f>
        <v/>
      </c>
      <c r="L207" s="23">
        <f>IF($E207="","",IF(OR($I207="J",$J207&lt;&gt;""),0,$E207))</f>
        <v/>
      </c>
      <c r="M207" s="21">
        <f>IF($K207="","",IF(AND($K207&gt;=Planstart,$K207&lt;=Planstart+90),INT(($K207-Planstart)/7)+1,""))</f>
        <v/>
      </c>
      <c r="N207" s="21">
        <f>IF($K207="","",IF(AND($K207+SzVerzug&gt;=Planstart,$K207+SzVerzug&lt;=Planstart+90),INT(($K207+SzVerzug-Planstart)/7)+1,""))</f>
        <v/>
      </c>
      <c r="O207" s="23">
        <f>IF($L207="","",IF($A207=SzAusfall,0,$L207))</f>
        <v/>
      </c>
      <c r="P207" s="13">
        <f>IF($L207="","",IF(AND($L207&gt;0,$K207&lt;&gt;"",$K207&lt;Planstart),"Überfällig: Zahldatum manuell setzen",""))</f>
        <v/>
      </c>
    </row>
    <row r="208">
      <c r="A208" s="12" t="n"/>
      <c r="B208" s="12" t="n"/>
      <c r="C208" s="12" t="n"/>
      <c r="D208" s="14" t="n"/>
      <c r="E208" s="16" t="n"/>
      <c r="F208" s="17" t="n"/>
      <c r="G208" s="21">
        <f>IF($A208="","",IFERROR(VLOOKUP($A208,Kunden!$A$5:$D$54,4,FALSE),PortfolioVerzug))</f>
        <v/>
      </c>
      <c r="H208" s="14" t="n"/>
      <c r="I208" s="12" t="n"/>
      <c r="J208" s="14" t="n"/>
      <c r="K208" s="22">
        <f>IF($H208&lt;&gt;"",$H208,IF(OR($D208="",$F208=""),"",$D208+$F208+IF($G208="",PortfolioVerzug,$G208)))</f>
        <v/>
      </c>
      <c r="L208" s="23">
        <f>IF($E208="","",IF(OR($I208="J",$J208&lt;&gt;""),0,$E208))</f>
        <v/>
      </c>
      <c r="M208" s="21">
        <f>IF($K208="","",IF(AND($K208&gt;=Planstart,$K208&lt;=Planstart+90),INT(($K208-Planstart)/7)+1,""))</f>
        <v/>
      </c>
      <c r="N208" s="21">
        <f>IF($K208="","",IF(AND($K208+SzVerzug&gt;=Planstart,$K208+SzVerzug&lt;=Planstart+90),INT(($K208+SzVerzug-Planstart)/7)+1,""))</f>
        <v/>
      </c>
      <c r="O208" s="23">
        <f>IF($L208="","",IF($A208=SzAusfall,0,$L208))</f>
        <v/>
      </c>
      <c r="P208" s="13">
        <f>IF($L208="","",IF(AND($L208&gt;0,$K208&lt;&gt;"",$K208&lt;Planstart),"Überfällig: Zahldatum manuell setzen",""))</f>
        <v/>
      </c>
    </row>
    <row r="209">
      <c r="A209" s="12" t="n"/>
      <c r="B209" s="12" t="n"/>
      <c r="C209" s="12" t="n"/>
      <c r="D209" s="14" t="n"/>
      <c r="E209" s="16" t="n"/>
      <c r="F209" s="17" t="n"/>
      <c r="G209" s="21">
        <f>IF($A209="","",IFERROR(VLOOKUP($A209,Kunden!$A$5:$D$54,4,FALSE),PortfolioVerzug))</f>
        <v/>
      </c>
      <c r="H209" s="14" t="n"/>
      <c r="I209" s="12" t="n"/>
      <c r="J209" s="14" t="n"/>
      <c r="K209" s="22">
        <f>IF($H209&lt;&gt;"",$H209,IF(OR($D209="",$F209=""),"",$D209+$F209+IF($G209="",PortfolioVerzug,$G209)))</f>
        <v/>
      </c>
      <c r="L209" s="23">
        <f>IF($E209="","",IF(OR($I209="J",$J209&lt;&gt;""),0,$E209))</f>
        <v/>
      </c>
      <c r="M209" s="21">
        <f>IF($K209="","",IF(AND($K209&gt;=Planstart,$K209&lt;=Planstart+90),INT(($K209-Planstart)/7)+1,""))</f>
        <v/>
      </c>
      <c r="N209" s="21">
        <f>IF($K209="","",IF(AND($K209+SzVerzug&gt;=Planstart,$K209+SzVerzug&lt;=Planstart+90),INT(($K209+SzVerzug-Planstart)/7)+1,""))</f>
        <v/>
      </c>
      <c r="O209" s="23">
        <f>IF($L209="","",IF($A209=SzAusfall,0,$L209))</f>
        <v/>
      </c>
      <c r="P209" s="13">
        <f>IF($L209="","",IF(AND($L209&gt;0,$K209&lt;&gt;"",$K209&lt;Planstart),"Überfällig: Zahldatum manuell setzen",""))</f>
        <v/>
      </c>
    </row>
    <row r="210">
      <c r="A210" s="12" t="n"/>
      <c r="B210" s="12" t="n"/>
      <c r="C210" s="12" t="n"/>
      <c r="D210" s="14" t="n"/>
      <c r="E210" s="16" t="n"/>
      <c r="F210" s="17" t="n"/>
      <c r="G210" s="21">
        <f>IF($A210="","",IFERROR(VLOOKUP($A210,Kunden!$A$5:$D$54,4,FALSE),PortfolioVerzug))</f>
        <v/>
      </c>
      <c r="H210" s="14" t="n"/>
      <c r="I210" s="12" t="n"/>
      <c r="J210" s="14" t="n"/>
      <c r="K210" s="22">
        <f>IF($H210&lt;&gt;"",$H210,IF(OR($D210="",$F210=""),"",$D210+$F210+IF($G210="",PortfolioVerzug,$G210)))</f>
        <v/>
      </c>
      <c r="L210" s="23">
        <f>IF($E210="","",IF(OR($I210="J",$J210&lt;&gt;""),0,$E210))</f>
        <v/>
      </c>
      <c r="M210" s="21">
        <f>IF($K210="","",IF(AND($K210&gt;=Planstart,$K210&lt;=Planstart+90),INT(($K210-Planstart)/7)+1,""))</f>
        <v/>
      </c>
      <c r="N210" s="21">
        <f>IF($K210="","",IF(AND($K210+SzVerzug&gt;=Planstart,$K210+SzVerzug&lt;=Planstart+90),INT(($K210+SzVerzug-Planstart)/7)+1,""))</f>
        <v/>
      </c>
      <c r="O210" s="23">
        <f>IF($L210="","",IF($A210=SzAusfall,0,$L210))</f>
        <v/>
      </c>
      <c r="P210" s="13">
        <f>IF($L210="","",IF(AND($L210&gt;0,$K210&lt;&gt;"",$K210&lt;Planstart),"Überfällig: Zahldatum manuell setzen",""))</f>
        <v/>
      </c>
    </row>
    <row r="211">
      <c r="A211" s="12" t="n"/>
      <c r="B211" s="12" t="n"/>
      <c r="C211" s="12" t="n"/>
      <c r="D211" s="14" t="n"/>
      <c r="E211" s="16" t="n"/>
      <c r="F211" s="17" t="n"/>
      <c r="G211" s="21">
        <f>IF($A211="","",IFERROR(VLOOKUP($A211,Kunden!$A$5:$D$54,4,FALSE),PortfolioVerzug))</f>
        <v/>
      </c>
      <c r="H211" s="14" t="n"/>
      <c r="I211" s="12" t="n"/>
      <c r="J211" s="14" t="n"/>
      <c r="K211" s="22">
        <f>IF($H211&lt;&gt;"",$H211,IF(OR($D211="",$F211=""),"",$D211+$F211+IF($G211="",PortfolioVerzug,$G211)))</f>
        <v/>
      </c>
      <c r="L211" s="23">
        <f>IF($E211="","",IF(OR($I211="J",$J211&lt;&gt;""),0,$E211))</f>
        <v/>
      </c>
      <c r="M211" s="21">
        <f>IF($K211="","",IF(AND($K211&gt;=Planstart,$K211&lt;=Planstart+90),INT(($K211-Planstart)/7)+1,""))</f>
        <v/>
      </c>
      <c r="N211" s="21">
        <f>IF($K211="","",IF(AND($K211+SzVerzug&gt;=Planstart,$K211+SzVerzug&lt;=Planstart+90),INT(($K211+SzVerzug-Planstart)/7)+1,""))</f>
        <v/>
      </c>
      <c r="O211" s="23">
        <f>IF($L211="","",IF($A211=SzAusfall,0,$L211))</f>
        <v/>
      </c>
      <c r="P211" s="13">
        <f>IF($L211="","",IF(AND($L211&gt;0,$K211&lt;&gt;"",$K211&lt;Planstart),"Überfällig: Zahldatum manuell setzen",""))</f>
        <v/>
      </c>
    </row>
    <row r="212">
      <c r="A212" s="12" t="n"/>
      <c r="B212" s="12" t="n"/>
      <c r="C212" s="12" t="n"/>
      <c r="D212" s="14" t="n"/>
      <c r="E212" s="16" t="n"/>
      <c r="F212" s="17" t="n"/>
      <c r="G212" s="21">
        <f>IF($A212="","",IFERROR(VLOOKUP($A212,Kunden!$A$5:$D$54,4,FALSE),PortfolioVerzug))</f>
        <v/>
      </c>
      <c r="H212" s="14" t="n"/>
      <c r="I212" s="12" t="n"/>
      <c r="J212" s="14" t="n"/>
      <c r="K212" s="22">
        <f>IF($H212&lt;&gt;"",$H212,IF(OR($D212="",$F212=""),"",$D212+$F212+IF($G212="",PortfolioVerzug,$G212)))</f>
        <v/>
      </c>
      <c r="L212" s="23">
        <f>IF($E212="","",IF(OR($I212="J",$J212&lt;&gt;""),0,$E212))</f>
        <v/>
      </c>
      <c r="M212" s="21">
        <f>IF($K212="","",IF(AND($K212&gt;=Planstart,$K212&lt;=Planstart+90),INT(($K212-Planstart)/7)+1,""))</f>
        <v/>
      </c>
      <c r="N212" s="21">
        <f>IF($K212="","",IF(AND($K212+SzVerzug&gt;=Planstart,$K212+SzVerzug&lt;=Planstart+90),INT(($K212+SzVerzug-Planstart)/7)+1,""))</f>
        <v/>
      </c>
      <c r="O212" s="23">
        <f>IF($L212="","",IF($A212=SzAusfall,0,$L212))</f>
        <v/>
      </c>
      <c r="P212" s="13">
        <f>IF($L212="","",IF(AND($L212&gt;0,$K212&lt;&gt;"",$K212&lt;Planstart),"Überfällig: Zahldatum manuell setzen",""))</f>
        <v/>
      </c>
    </row>
    <row r="213">
      <c r="A213" s="12" t="n"/>
      <c r="B213" s="12" t="n"/>
      <c r="C213" s="12" t="n"/>
      <c r="D213" s="14" t="n"/>
      <c r="E213" s="16" t="n"/>
      <c r="F213" s="17" t="n"/>
      <c r="G213" s="21">
        <f>IF($A213="","",IFERROR(VLOOKUP($A213,Kunden!$A$5:$D$54,4,FALSE),PortfolioVerzug))</f>
        <v/>
      </c>
      <c r="H213" s="14" t="n"/>
      <c r="I213" s="12" t="n"/>
      <c r="J213" s="14" t="n"/>
      <c r="K213" s="22">
        <f>IF($H213&lt;&gt;"",$H213,IF(OR($D213="",$F213=""),"",$D213+$F213+IF($G213="",PortfolioVerzug,$G213)))</f>
        <v/>
      </c>
      <c r="L213" s="23">
        <f>IF($E213="","",IF(OR($I213="J",$J213&lt;&gt;""),0,$E213))</f>
        <v/>
      </c>
      <c r="M213" s="21">
        <f>IF($K213="","",IF(AND($K213&gt;=Planstart,$K213&lt;=Planstart+90),INT(($K213-Planstart)/7)+1,""))</f>
        <v/>
      </c>
      <c r="N213" s="21">
        <f>IF($K213="","",IF(AND($K213+SzVerzug&gt;=Planstart,$K213+SzVerzug&lt;=Planstart+90),INT(($K213+SzVerzug-Planstart)/7)+1,""))</f>
        <v/>
      </c>
      <c r="O213" s="23">
        <f>IF($L213="","",IF($A213=SzAusfall,0,$L213))</f>
        <v/>
      </c>
      <c r="P213" s="13">
        <f>IF($L213="","",IF(AND($L213&gt;0,$K213&lt;&gt;"",$K213&lt;Planstart),"Überfällig: Zahldatum manuell setzen",""))</f>
        <v/>
      </c>
    </row>
    <row r="214">
      <c r="A214" s="12" t="n"/>
      <c r="B214" s="12" t="n"/>
      <c r="C214" s="12" t="n"/>
      <c r="D214" s="14" t="n"/>
      <c r="E214" s="16" t="n"/>
      <c r="F214" s="17" t="n"/>
      <c r="G214" s="21">
        <f>IF($A214="","",IFERROR(VLOOKUP($A214,Kunden!$A$5:$D$54,4,FALSE),PortfolioVerzug))</f>
        <v/>
      </c>
      <c r="H214" s="14" t="n"/>
      <c r="I214" s="12" t="n"/>
      <c r="J214" s="14" t="n"/>
      <c r="K214" s="22">
        <f>IF($H214&lt;&gt;"",$H214,IF(OR($D214="",$F214=""),"",$D214+$F214+IF($G214="",PortfolioVerzug,$G214)))</f>
        <v/>
      </c>
      <c r="L214" s="23">
        <f>IF($E214="","",IF(OR($I214="J",$J214&lt;&gt;""),0,$E214))</f>
        <v/>
      </c>
      <c r="M214" s="21">
        <f>IF($K214="","",IF(AND($K214&gt;=Planstart,$K214&lt;=Planstart+90),INT(($K214-Planstart)/7)+1,""))</f>
        <v/>
      </c>
      <c r="N214" s="21">
        <f>IF($K214="","",IF(AND($K214+SzVerzug&gt;=Planstart,$K214+SzVerzug&lt;=Planstart+90),INT(($K214+SzVerzug-Planstart)/7)+1,""))</f>
        <v/>
      </c>
      <c r="O214" s="23">
        <f>IF($L214="","",IF($A214=SzAusfall,0,$L214))</f>
        <v/>
      </c>
      <c r="P214" s="13">
        <f>IF($L214="","",IF(AND($L214&gt;0,$K214&lt;&gt;"",$K214&lt;Planstart),"Überfällig: Zahldatum manuell setzen",""))</f>
        <v/>
      </c>
    </row>
    <row r="215">
      <c r="A215" s="12" t="n"/>
      <c r="B215" s="12" t="n"/>
      <c r="C215" s="12" t="n"/>
      <c r="D215" s="14" t="n"/>
      <c r="E215" s="16" t="n"/>
      <c r="F215" s="17" t="n"/>
      <c r="G215" s="21">
        <f>IF($A215="","",IFERROR(VLOOKUP($A215,Kunden!$A$5:$D$54,4,FALSE),PortfolioVerzug))</f>
        <v/>
      </c>
      <c r="H215" s="14" t="n"/>
      <c r="I215" s="12" t="n"/>
      <c r="J215" s="14" t="n"/>
      <c r="K215" s="22">
        <f>IF($H215&lt;&gt;"",$H215,IF(OR($D215="",$F215=""),"",$D215+$F215+IF($G215="",PortfolioVerzug,$G215)))</f>
        <v/>
      </c>
      <c r="L215" s="23">
        <f>IF($E215="","",IF(OR($I215="J",$J215&lt;&gt;""),0,$E215))</f>
        <v/>
      </c>
      <c r="M215" s="21">
        <f>IF($K215="","",IF(AND($K215&gt;=Planstart,$K215&lt;=Planstart+90),INT(($K215-Planstart)/7)+1,""))</f>
        <v/>
      </c>
      <c r="N215" s="21">
        <f>IF($K215="","",IF(AND($K215+SzVerzug&gt;=Planstart,$K215+SzVerzug&lt;=Planstart+90),INT(($K215+SzVerzug-Planstart)/7)+1,""))</f>
        <v/>
      </c>
      <c r="O215" s="23">
        <f>IF($L215="","",IF($A215=SzAusfall,0,$L215))</f>
        <v/>
      </c>
      <c r="P215" s="13">
        <f>IF($L215="","",IF(AND($L215&gt;0,$K215&lt;&gt;"",$K215&lt;Planstart),"Überfällig: Zahldatum manuell setzen",""))</f>
        <v/>
      </c>
    </row>
    <row r="216">
      <c r="A216" s="12" t="n"/>
      <c r="B216" s="12" t="n"/>
      <c r="C216" s="12" t="n"/>
      <c r="D216" s="14" t="n"/>
      <c r="E216" s="16" t="n"/>
      <c r="F216" s="17" t="n"/>
      <c r="G216" s="21">
        <f>IF($A216="","",IFERROR(VLOOKUP($A216,Kunden!$A$5:$D$54,4,FALSE),PortfolioVerzug))</f>
        <v/>
      </c>
      <c r="H216" s="14" t="n"/>
      <c r="I216" s="12" t="n"/>
      <c r="J216" s="14" t="n"/>
      <c r="K216" s="22">
        <f>IF($H216&lt;&gt;"",$H216,IF(OR($D216="",$F216=""),"",$D216+$F216+IF($G216="",PortfolioVerzug,$G216)))</f>
        <v/>
      </c>
      <c r="L216" s="23">
        <f>IF($E216="","",IF(OR($I216="J",$J216&lt;&gt;""),0,$E216))</f>
        <v/>
      </c>
      <c r="M216" s="21">
        <f>IF($K216="","",IF(AND($K216&gt;=Planstart,$K216&lt;=Planstart+90),INT(($K216-Planstart)/7)+1,""))</f>
        <v/>
      </c>
      <c r="N216" s="21">
        <f>IF($K216="","",IF(AND($K216+SzVerzug&gt;=Planstart,$K216+SzVerzug&lt;=Planstart+90),INT(($K216+SzVerzug-Planstart)/7)+1,""))</f>
        <v/>
      </c>
      <c r="O216" s="23">
        <f>IF($L216="","",IF($A216=SzAusfall,0,$L216))</f>
        <v/>
      </c>
      <c r="P216" s="13">
        <f>IF($L216="","",IF(AND($L216&gt;0,$K216&lt;&gt;"",$K216&lt;Planstart),"Überfällig: Zahldatum manuell setzen",""))</f>
        <v/>
      </c>
    </row>
    <row r="217">
      <c r="A217" s="12" t="n"/>
      <c r="B217" s="12" t="n"/>
      <c r="C217" s="12" t="n"/>
      <c r="D217" s="14" t="n"/>
      <c r="E217" s="16" t="n"/>
      <c r="F217" s="17" t="n"/>
      <c r="G217" s="21">
        <f>IF($A217="","",IFERROR(VLOOKUP($A217,Kunden!$A$5:$D$54,4,FALSE),PortfolioVerzug))</f>
        <v/>
      </c>
      <c r="H217" s="14" t="n"/>
      <c r="I217" s="12" t="n"/>
      <c r="J217" s="14" t="n"/>
      <c r="K217" s="22">
        <f>IF($H217&lt;&gt;"",$H217,IF(OR($D217="",$F217=""),"",$D217+$F217+IF($G217="",PortfolioVerzug,$G217)))</f>
        <v/>
      </c>
      <c r="L217" s="23">
        <f>IF($E217="","",IF(OR($I217="J",$J217&lt;&gt;""),0,$E217))</f>
        <v/>
      </c>
      <c r="M217" s="21">
        <f>IF($K217="","",IF(AND($K217&gt;=Planstart,$K217&lt;=Planstart+90),INT(($K217-Planstart)/7)+1,""))</f>
        <v/>
      </c>
      <c r="N217" s="21">
        <f>IF($K217="","",IF(AND($K217+SzVerzug&gt;=Planstart,$K217+SzVerzug&lt;=Planstart+90),INT(($K217+SzVerzug-Planstart)/7)+1,""))</f>
        <v/>
      </c>
      <c r="O217" s="23">
        <f>IF($L217="","",IF($A217=SzAusfall,0,$L217))</f>
        <v/>
      </c>
      <c r="P217" s="13">
        <f>IF($L217="","",IF(AND($L217&gt;0,$K217&lt;&gt;"",$K217&lt;Planstart),"Überfällig: Zahldatum manuell setzen",""))</f>
        <v/>
      </c>
    </row>
    <row r="218">
      <c r="A218" s="12" t="n"/>
      <c r="B218" s="12" t="n"/>
      <c r="C218" s="12" t="n"/>
      <c r="D218" s="14" t="n"/>
      <c r="E218" s="16" t="n"/>
      <c r="F218" s="17" t="n"/>
      <c r="G218" s="21">
        <f>IF($A218="","",IFERROR(VLOOKUP($A218,Kunden!$A$5:$D$54,4,FALSE),PortfolioVerzug))</f>
        <v/>
      </c>
      <c r="H218" s="14" t="n"/>
      <c r="I218" s="12" t="n"/>
      <c r="J218" s="14" t="n"/>
      <c r="K218" s="22">
        <f>IF($H218&lt;&gt;"",$H218,IF(OR($D218="",$F218=""),"",$D218+$F218+IF($G218="",PortfolioVerzug,$G218)))</f>
        <v/>
      </c>
      <c r="L218" s="23">
        <f>IF($E218="","",IF(OR($I218="J",$J218&lt;&gt;""),0,$E218))</f>
        <v/>
      </c>
      <c r="M218" s="21">
        <f>IF($K218="","",IF(AND($K218&gt;=Planstart,$K218&lt;=Planstart+90),INT(($K218-Planstart)/7)+1,""))</f>
        <v/>
      </c>
      <c r="N218" s="21">
        <f>IF($K218="","",IF(AND($K218+SzVerzug&gt;=Planstart,$K218+SzVerzug&lt;=Planstart+90),INT(($K218+SzVerzug-Planstart)/7)+1,""))</f>
        <v/>
      </c>
      <c r="O218" s="23">
        <f>IF($L218="","",IF($A218=SzAusfall,0,$L218))</f>
        <v/>
      </c>
      <c r="P218" s="13">
        <f>IF($L218="","",IF(AND($L218&gt;0,$K218&lt;&gt;"",$K218&lt;Planstart),"Überfällig: Zahldatum manuell setzen",""))</f>
        <v/>
      </c>
    </row>
    <row r="219">
      <c r="A219" s="12" t="n"/>
      <c r="B219" s="12" t="n"/>
      <c r="C219" s="12" t="n"/>
      <c r="D219" s="14" t="n"/>
      <c r="E219" s="16" t="n"/>
      <c r="F219" s="17" t="n"/>
      <c r="G219" s="21">
        <f>IF($A219="","",IFERROR(VLOOKUP($A219,Kunden!$A$5:$D$54,4,FALSE),PortfolioVerzug))</f>
        <v/>
      </c>
      <c r="H219" s="14" t="n"/>
      <c r="I219" s="12" t="n"/>
      <c r="J219" s="14" t="n"/>
      <c r="K219" s="22">
        <f>IF($H219&lt;&gt;"",$H219,IF(OR($D219="",$F219=""),"",$D219+$F219+IF($G219="",PortfolioVerzug,$G219)))</f>
        <v/>
      </c>
      <c r="L219" s="23">
        <f>IF($E219="","",IF(OR($I219="J",$J219&lt;&gt;""),0,$E219))</f>
        <v/>
      </c>
      <c r="M219" s="21">
        <f>IF($K219="","",IF(AND($K219&gt;=Planstart,$K219&lt;=Planstart+90),INT(($K219-Planstart)/7)+1,""))</f>
        <v/>
      </c>
      <c r="N219" s="21">
        <f>IF($K219="","",IF(AND($K219+SzVerzug&gt;=Planstart,$K219+SzVerzug&lt;=Planstart+90),INT(($K219+SzVerzug-Planstart)/7)+1,""))</f>
        <v/>
      </c>
      <c r="O219" s="23">
        <f>IF($L219="","",IF($A219=SzAusfall,0,$L219))</f>
        <v/>
      </c>
      <c r="P219" s="13">
        <f>IF($L219="","",IF(AND($L219&gt;0,$K219&lt;&gt;"",$K219&lt;Planstart),"Überfällig: Zahldatum manuell setzen",""))</f>
        <v/>
      </c>
    </row>
    <row r="220">
      <c r="A220" s="12" t="n"/>
      <c r="B220" s="12" t="n"/>
      <c r="C220" s="12" t="n"/>
      <c r="D220" s="14" t="n"/>
      <c r="E220" s="16" t="n"/>
      <c r="F220" s="17" t="n"/>
      <c r="G220" s="21">
        <f>IF($A220="","",IFERROR(VLOOKUP($A220,Kunden!$A$5:$D$54,4,FALSE),PortfolioVerzug))</f>
        <v/>
      </c>
      <c r="H220" s="14" t="n"/>
      <c r="I220" s="12" t="n"/>
      <c r="J220" s="14" t="n"/>
      <c r="K220" s="22">
        <f>IF($H220&lt;&gt;"",$H220,IF(OR($D220="",$F220=""),"",$D220+$F220+IF($G220="",PortfolioVerzug,$G220)))</f>
        <v/>
      </c>
      <c r="L220" s="23">
        <f>IF($E220="","",IF(OR($I220="J",$J220&lt;&gt;""),0,$E220))</f>
        <v/>
      </c>
      <c r="M220" s="21">
        <f>IF($K220="","",IF(AND($K220&gt;=Planstart,$K220&lt;=Planstart+90),INT(($K220-Planstart)/7)+1,""))</f>
        <v/>
      </c>
      <c r="N220" s="21">
        <f>IF($K220="","",IF(AND($K220+SzVerzug&gt;=Planstart,$K220+SzVerzug&lt;=Planstart+90),INT(($K220+SzVerzug-Planstart)/7)+1,""))</f>
        <v/>
      </c>
      <c r="O220" s="23">
        <f>IF($L220="","",IF($A220=SzAusfall,0,$L220))</f>
        <v/>
      </c>
      <c r="P220" s="13">
        <f>IF($L220="","",IF(AND($L220&gt;0,$K220&lt;&gt;"",$K220&lt;Planstart),"Überfällig: Zahldatum manuell setzen",""))</f>
        <v/>
      </c>
    </row>
    <row r="221">
      <c r="A221" s="12" t="n"/>
      <c r="B221" s="12" t="n"/>
      <c r="C221" s="12" t="n"/>
      <c r="D221" s="14" t="n"/>
      <c r="E221" s="16" t="n"/>
      <c r="F221" s="17" t="n"/>
      <c r="G221" s="21">
        <f>IF($A221="","",IFERROR(VLOOKUP($A221,Kunden!$A$5:$D$54,4,FALSE),PortfolioVerzug))</f>
        <v/>
      </c>
      <c r="H221" s="14" t="n"/>
      <c r="I221" s="12" t="n"/>
      <c r="J221" s="14" t="n"/>
      <c r="K221" s="22">
        <f>IF($H221&lt;&gt;"",$H221,IF(OR($D221="",$F221=""),"",$D221+$F221+IF($G221="",PortfolioVerzug,$G221)))</f>
        <v/>
      </c>
      <c r="L221" s="23">
        <f>IF($E221="","",IF(OR($I221="J",$J221&lt;&gt;""),0,$E221))</f>
        <v/>
      </c>
      <c r="M221" s="21">
        <f>IF($K221="","",IF(AND($K221&gt;=Planstart,$K221&lt;=Planstart+90),INT(($K221-Planstart)/7)+1,""))</f>
        <v/>
      </c>
      <c r="N221" s="21">
        <f>IF($K221="","",IF(AND($K221+SzVerzug&gt;=Planstart,$K221+SzVerzug&lt;=Planstart+90),INT(($K221+SzVerzug-Planstart)/7)+1,""))</f>
        <v/>
      </c>
      <c r="O221" s="23">
        <f>IF($L221="","",IF($A221=SzAusfall,0,$L221))</f>
        <v/>
      </c>
      <c r="P221" s="13">
        <f>IF($L221="","",IF(AND($L221&gt;0,$K221&lt;&gt;"",$K221&lt;Planstart),"Überfällig: Zahldatum manuell setzen",""))</f>
        <v/>
      </c>
    </row>
    <row r="222">
      <c r="A222" s="12" t="n"/>
      <c r="B222" s="12" t="n"/>
      <c r="C222" s="12" t="n"/>
      <c r="D222" s="14" t="n"/>
      <c r="E222" s="16" t="n"/>
      <c r="F222" s="17" t="n"/>
      <c r="G222" s="21">
        <f>IF($A222="","",IFERROR(VLOOKUP($A222,Kunden!$A$5:$D$54,4,FALSE),PortfolioVerzug))</f>
        <v/>
      </c>
      <c r="H222" s="14" t="n"/>
      <c r="I222" s="12" t="n"/>
      <c r="J222" s="14" t="n"/>
      <c r="K222" s="22">
        <f>IF($H222&lt;&gt;"",$H222,IF(OR($D222="",$F222=""),"",$D222+$F222+IF($G222="",PortfolioVerzug,$G222)))</f>
        <v/>
      </c>
      <c r="L222" s="23">
        <f>IF($E222="","",IF(OR($I222="J",$J222&lt;&gt;""),0,$E222))</f>
        <v/>
      </c>
      <c r="M222" s="21">
        <f>IF($K222="","",IF(AND($K222&gt;=Planstart,$K222&lt;=Planstart+90),INT(($K222-Planstart)/7)+1,""))</f>
        <v/>
      </c>
      <c r="N222" s="21">
        <f>IF($K222="","",IF(AND($K222+SzVerzug&gt;=Planstart,$K222+SzVerzug&lt;=Planstart+90),INT(($K222+SzVerzug-Planstart)/7)+1,""))</f>
        <v/>
      </c>
      <c r="O222" s="23">
        <f>IF($L222="","",IF($A222=SzAusfall,0,$L222))</f>
        <v/>
      </c>
      <c r="P222" s="13">
        <f>IF($L222="","",IF(AND($L222&gt;0,$K222&lt;&gt;"",$K222&lt;Planstart),"Überfällig: Zahldatum manuell setzen",""))</f>
        <v/>
      </c>
    </row>
    <row r="223">
      <c r="A223" s="12" t="n"/>
      <c r="B223" s="12" t="n"/>
      <c r="C223" s="12" t="n"/>
      <c r="D223" s="14" t="n"/>
      <c r="E223" s="16" t="n"/>
      <c r="F223" s="17" t="n"/>
      <c r="G223" s="21">
        <f>IF($A223="","",IFERROR(VLOOKUP($A223,Kunden!$A$5:$D$54,4,FALSE),PortfolioVerzug))</f>
        <v/>
      </c>
      <c r="H223" s="14" t="n"/>
      <c r="I223" s="12" t="n"/>
      <c r="J223" s="14" t="n"/>
      <c r="K223" s="22">
        <f>IF($H223&lt;&gt;"",$H223,IF(OR($D223="",$F223=""),"",$D223+$F223+IF($G223="",PortfolioVerzug,$G223)))</f>
        <v/>
      </c>
      <c r="L223" s="23">
        <f>IF($E223="","",IF(OR($I223="J",$J223&lt;&gt;""),0,$E223))</f>
        <v/>
      </c>
      <c r="M223" s="21">
        <f>IF($K223="","",IF(AND($K223&gt;=Planstart,$K223&lt;=Planstart+90),INT(($K223-Planstart)/7)+1,""))</f>
        <v/>
      </c>
      <c r="N223" s="21">
        <f>IF($K223="","",IF(AND($K223+SzVerzug&gt;=Planstart,$K223+SzVerzug&lt;=Planstart+90),INT(($K223+SzVerzug-Planstart)/7)+1,""))</f>
        <v/>
      </c>
      <c r="O223" s="23">
        <f>IF($L223="","",IF($A223=SzAusfall,0,$L223))</f>
        <v/>
      </c>
      <c r="P223" s="13">
        <f>IF($L223="","",IF(AND($L223&gt;0,$K223&lt;&gt;"",$K223&lt;Planstart),"Überfällig: Zahldatum manuell setzen",""))</f>
        <v/>
      </c>
    </row>
    <row r="224">
      <c r="A224" s="12" t="n"/>
      <c r="B224" s="12" t="n"/>
      <c r="C224" s="12" t="n"/>
      <c r="D224" s="14" t="n"/>
      <c r="E224" s="16" t="n"/>
      <c r="F224" s="17" t="n"/>
      <c r="G224" s="21">
        <f>IF($A224="","",IFERROR(VLOOKUP($A224,Kunden!$A$5:$D$54,4,FALSE),PortfolioVerzug))</f>
        <v/>
      </c>
      <c r="H224" s="14" t="n"/>
      <c r="I224" s="12" t="n"/>
      <c r="J224" s="14" t="n"/>
      <c r="K224" s="22">
        <f>IF($H224&lt;&gt;"",$H224,IF(OR($D224="",$F224=""),"",$D224+$F224+IF($G224="",PortfolioVerzug,$G224)))</f>
        <v/>
      </c>
      <c r="L224" s="23">
        <f>IF($E224="","",IF(OR($I224="J",$J224&lt;&gt;""),0,$E224))</f>
        <v/>
      </c>
      <c r="M224" s="21">
        <f>IF($K224="","",IF(AND($K224&gt;=Planstart,$K224&lt;=Planstart+90),INT(($K224-Planstart)/7)+1,""))</f>
        <v/>
      </c>
      <c r="N224" s="21">
        <f>IF($K224="","",IF(AND($K224+SzVerzug&gt;=Planstart,$K224+SzVerzug&lt;=Planstart+90),INT(($K224+SzVerzug-Planstart)/7)+1,""))</f>
        <v/>
      </c>
      <c r="O224" s="23">
        <f>IF($L224="","",IF($A224=SzAusfall,0,$L224))</f>
        <v/>
      </c>
      <c r="P224" s="13">
        <f>IF($L224="","",IF(AND($L224&gt;0,$K224&lt;&gt;"",$K224&lt;Planstart),"Überfällig: Zahldatum manuell setzen",""))</f>
        <v/>
      </c>
    </row>
    <row r="225">
      <c r="A225" s="12" t="n"/>
      <c r="B225" s="12" t="n"/>
      <c r="C225" s="12" t="n"/>
      <c r="D225" s="14" t="n"/>
      <c r="E225" s="16" t="n"/>
      <c r="F225" s="17" t="n"/>
      <c r="G225" s="21">
        <f>IF($A225="","",IFERROR(VLOOKUP($A225,Kunden!$A$5:$D$54,4,FALSE),PortfolioVerzug))</f>
        <v/>
      </c>
      <c r="H225" s="14" t="n"/>
      <c r="I225" s="12" t="n"/>
      <c r="J225" s="14" t="n"/>
      <c r="K225" s="22">
        <f>IF($H225&lt;&gt;"",$H225,IF(OR($D225="",$F225=""),"",$D225+$F225+IF($G225="",PortfolioVerzug,$G225)))</f>
        <v/>
      </c>
      <c r="L225" s="23">
        <f>IF($E225="","",IF(OR($I225="J",$J225&lt;&gt;""),0,$E225))</f>
        <v/>
      </c>
      <c r="M225" s="21">
        <f>IF($K225="","",IF(AND($K225&gt;=Planstart,$K225&lt;=Planstart+90),INT(($K225-Planstart)/7)+1,""))</f>
        <v/>
      </c>
      <c r="N225" s="21">
        <f>IF($K225="","",IF(AND($K225+SzVerzug&gt;=Planstart,$K225+SzVerzug&lt;=Planstart+90),INT(($K225+SzVerzug-Planstart)/7)+1,""))</f>
        <v/>
      </c>
      <c r="O225" s="23">
        <f>IF($L225="","",IF($A225=SzAusfall,0,$L225))</f>
        <v/>
      </c>
      <c r="P225" s="13">
        <f>IF($L225="","",IF(AND($L225&gt;0,$K225&lt;&gt;"",$K225&lt;Planstart),"Überfällig: Zahldatum manuell setzen",""))</f>
        <v/>
      </c>
    </row>
    <row r="226">
      <c r="A226" s="12" t="n"/>
      <c r="B226" s="12" t="n"/>
      <c r="C226" s="12" t="n"/>
      <c r="D226" s="14" t="n"/>
      <c r="E226" s="16" t="n"/>
      <c r="F226" s="17" t="n"/>
      <c r="G226" s="21">
        <f>IF($A226="","",IFERROR(VLOOKUP($A226,Kunden!$A$5:$D$54,4,FALSE),PortfolioVerzug))</f>
        <v/>
      </c>
      <c r="H226" s="14" t="n"/>
      <c r="I226" s="12" t="n"/>
      <c r="J226" s="14" t="n"/>
      <c r="K226" s="22">
        <f>IF($H226&lt;&gt;"",$H226,IF(OR($D226="",$F226=""),"",$D226+$F226+IF($G226="",PortfolioVerzug,$G226)))</f>
        <v/>
      </c>
      <c r="L226" s="23">
        <f>IF($E226="","",IF(OR($I226="J",$J226&lt;&gt;""),0,$E226))</f>
        <v/>
      </c>
      <c r="M226" s="21">
        <f>IF($K226="","",IF(AND($K226&gt;=Planstart,$K226&lt;=Planstart+90),INT(($K226-Planstart)/7)+1,""))</f>
        <v/>
      </c>
      <c r="N226" s="21">
        <f>IF($K226="","",IF(AND($K226+SzVerzug&gt;=Planstart,$K226+SzVerzug&lt;=Planstart+90),INT(($K226+SzVerzug-Planstart)/7)+1,""))</f>
        <v/>
      </c>
      <c r="O226" s="23">
        <f>IF($L226="","",IF($A226=SzAusfall,0,$L226))</f>
        <v/>
      </c>
      <c r="P226" s="13">
        <f>IF($L226="","",IF(AND($L226&gt;0,$K226&lt;&gt;"",$K226&lt;Planstart),"Überfällig: Zahldatum manuell setzen",""))</f>
        <v/>
      </c>
    </row>
    <row r="227">
      <c r="A227" s="12" t="n"/>
      <c r="B227" s="12" t="n"/>
      <c r="C227" s="12" t="n"/>
      <c r="D227" s="14" t="n"/>
      <c r="E227" s="16" t="n"/>
      <c r="F227" s="17" t="n"/>
      <c r="G227" s="21">
        <f>IF($A227="","",IFERROR(VLOOKUP($A227,Kunden!$A$5:$D$54,4,FALSE),PortfolioVerzug))</f>
        <v/>
      </c>
      <c r="H227" s="14" t="n"/>
      <c r="I227" s="12" t="n"/>
      <c r="J227" s="14" t="n"/>
      <c r="K227" s="22">
        <f>IF($H227&lt;&gt;"",$H227,IF(OR($D227="",$F227=""),"",$D227+$F227+IF($G227="",PortfolioVerzug,$G227)))</f>
        <v/>
      </c>
      <c r="L227" s="23">
        <f>IF($E227="","",IF(OR($I227="J",$J227&lt;&gt;""),0,$E227))</f>
        <v/>
      </c>
      <c r="M227" s="21">
        <f>IF($K227="","",IF(AND($K227&gt;=Planstart,$K227&lt;=Planstart+90),INT(($K227-Planstart)/7)+1,""))</f>
        <v/>
      </c>
      <c r="N227" s="21">
        <f>IF($K227="","",IF(AND($K227+SzVerzug&gt;=Planstart,$K227+SzVerzug&lt;=Planstart+90),INT(($K227+SzVerzug-Planstart)/7)+1,""))</f>
        <v/>
      </c>
      <c r="O227" s="23">
        <f>IF($L227="","",IF($A227=SzAusfall,0,$L227))</f>
        <v/>
      </c>
      <c r="P227" s="13">
        <f>IF($L227="","",IF(AND($L227&gt;0,$K227&lt;&gt;"",$K227&lt;Planstart),"Überfällig: Zahldatum manuell setzen",""))</f>
        <v/>
      </c>
    </row>
    <row r="228">
      <c r="A228" s="12" t="n"/>
      <c r="B228" s="12" t="n"/>
      <c r="C228" s="12" t="n"/>
      <c r="D228" s="14" t="n"/>
      <c r="E228" s="16" t="n"/>
      <c r="F228" s="17" t="n"/>
      <c r="G228" s="21">
        <f>IF($A228="","",IFERROR(VLOOKUP($A228,Kunden!$A$5:$D$54,4,FALSE),PortfolioVerzug))</f>
        <v/>
      </c>
      <c r="H228" s="14" t="n"/>
      <c r="I228" s="12" t="n"/>
      <c r="J228" s="14" t="n"/>
      <c r="K228" s="22">
        <f>IF($H228&lt;&gt;"",$H228,IF(OR($D228="",$F228=""),"",$D228+$F228+IF($G228="",PortfolioVerzug,$G228)))</f>
        <v/>
      </c>
      <c r="L228" s="23">
        <f>IF($E228="","",IF(OR($I228="J",$J228&lt;&gt;""),0,$E228))</f>
        <v/>
      </c>
      <c r="M228" s="21">
        <f>IF($K228="","",IF(AND($K228&gt;=Planstart,$K228&lt;=Planstart+90),INT(($K228-Planstart)/7)+1,""))</f>
        <v/>
      </c>
      <c r="N228" s="21">
        <f>IF($K228="","",IF(AND($K228+SzVerzug&gt;=Planstart,$K228+SzVerzug&lt;=Planstart+90),INT(($K228+SzVerzug-Planstart)/7)+1,""))</f>
        <v/>
      </c>
      <c r="O228" s="23">
        <f>IF($L228="","",IF($A228=SzAusfall,0,$L228))</f>
        <v/>
      </c>
      <c r="P228" s="13">
        <f>IF($L228="","",IF(AND($L228&gt;0,$K228&lt;&gt;"",$K228&lt;Planstart),"Überfällig: Zahldatum manuell setzen",""))</f>
        <v/>
      </c>
    </row>
    <row r="229">
      <c r="A229" s="12" t="n"/>
      <c r="B229" s="12" t="n"/>
      <c r="C229" s="12" t="n"/>
      <c r="D229" s="14" t="n"/>
      <c r="E229" s="16" t="n"/>
      <c r="F229" s="17" t="n"/>
      <c r="G229" s="21">
        <f>IF($A229="","",IFERROR(VLOOKUP($A229,Kunden!$A$5:$D$54,4,FALSE),PortfolioVerzug))</f>
        <v/>
      </c>
      <c r="H229" s="14" t="n"/>
      <c r="I229" s="12" t="n"/>
      <c r="J229" s="14" t="n"/>
      <c r="K229" s="22">
        <f>IF($H229&lt;&gt;"",$H229,IF(OR($D229="",$F229=""),"",$D229+$F229+IF($G229="",PortfolioVerzug,$G229)))</f>
        <v/>
      </c>
      <c r="L229" s="23">
        <f>IF($E229="","",IF(OR($I229="J",$J229&lt;&gt;""),0,$E229))</f>
        <v/>
      </c>
      <c r="M229" s="21">
        <f>IF($K229="","",IF(AND($K229&gt;=Planstart,$K229&lt;=Planstart+90),INT(($K229-Planstart)/7)+1,""))</f>
        <v/>
      </c>
      <c r="N229" s="21">
        <f>IF($K229="","",IF(AND($K229+SzVerzug&gt;=Planstart,$K229+SzVerzug&lt;=Planstart+90),INT(($K229+SzVerzug-Planstart)/7)+1,""))</f>
        <v/>
      </c>
      <c r="O229" s="23">
        <f>IF($L229="","",IF($A229=SzAusfall,0,$L229))</f>
        <v/>
      </c>
      <c r="P229" s="13">
        <f>IF($L229="","",IF(AND($L229&gt;0,$K229&lt;&gt;"",$K229&lt;Planstart),"Überfällig: Zahldatum manuell setzen",""))</f>
        <v/>
      </c>
    </row>
    <row r="230">
      <c r="A230" s="12" t="n"/>
      <c r="B230" s="12" t="n"/>
      <c r="C230" s="12" t="n"/>
      <c r="D230" s="14" t="n"/>
      <c r="E230" s="16" t="n"/>
      <c r="F230" s="17" t="n"/>
      <c r="G230" s="21">
        <f>IF($A230="","",IFERROR(VLOOKUP($A230,Kunden!$A$5:$D$54,4,FALSE),PortfolioVerzug))</f>
        <v/>
      </c>
      <c r="H230" s="14" t="n"/>
      <c r="I230" s="12" t="n"/>
      <c r="J230" s="14" t="n"/>
      <c r="K230" s="22">
        <f>IF($H230&lt;&gt;"",$H230,IF(OR($D230="",$F230=""),"",$D230+$F230+IF($G230="",PortfolioVerzug,$G230)))</f>
        <v/>
      </c>
      <c r="L230" s="23">
        <f>IF($E230="","",IF(OR($I230="J",$J230&lt;&gt;""),0,$E230))</f>
        <v/>
      </c>
      <c r="M230" s="21">
        <f>IF($K230="","",IF(AND($K230&gt;=Planstart,$K230&lt;=Planstart+90),INT(($K230-Planstart)/7)+1,""))</f>
        <v/>
      </c>
      <c r="N230" s="21">
        <f>IF($K230="","",IF(AND($K230+SzVerzug&gt;=Planstart,$K230+SzVerzug&lt;=Planstart+90),INT(($K230+SzVerzug-Planstart)/7)+1,""))</f>
        <v/>
      </c>
      <c r="O230" s="23">
        <f>IF($L230="","",IF($A230=SzAusfall,0,$L230))</f>
        <v/>
      </c>
      <c r="P230" s="13">
        <f>IF($L230="","",IF(AND($L230&gt;0,$K230&lt;&gt;"",$K230&lt;Planstart),"Überfällig: Zahldatum manuell setzen",""))</f>
        <v/>
      </c>
    </row>
    <row r="231">
      <c r="A231" s="12" t="n"/>
      <c r="B231" s="12" t="n"/>
      <c r="C231" s="12" t="n"/>
      <c r="D231" s="14" t="n"/>
      <c r="E231" s="16" t="n"/>
      <c r="F231" s="17" t="n"/>
      <c r="G231" s="21">
        <f>IF($A231="","",IFERROR(VLOOKUP($A231,Kunden!$A$5:$D$54,4,FALSE),PortfolioVerzug))</f>
        <v/>
      </c>
      <c r="H231" s="14" t="n"/>
      <c r="I231" s="12" t="n"/>
      <c r="J231" s="14" t="n"/>
      <c r="K231" s="22">
        <f>IF($H231&lt;&gt;"",$H231,IF(OR($D231="",$F231=""),"",$D231+$F231+IF($G231="",PortfolioVerzug,$G231)))</f>
        <v/>
      </c>
      <c r="L231" s="23">
        <f>IF($E231="","",IF(OR($I231="J",$J231&lt;&gt;""),0,$E231))</f>
        <v/>
      </c>
      <c r="M231" s="21">
        <f>IF($K231="","",IF(AND($K231&gt;=Planstart,$K231&lt;=Planstart+90),INT(($K231-Planstart)/7)+1,""))</f>
        <v/>
      </c>
      <c r="N231" s="21">
        <f>IF($K231="","",IF(AND($K231+SzVerzug&gt;=Planstart,$K231+SzVerzug&lt;=Planstart+90),INT(($K231+SzVerzug-Planstart)/7)+1,""))</f>
        <v/>
      </c>
      <c r="O231" s="23">
        <f>IF($L231="","",IF($A231=SzAusfall,0,$L231))</f>
        <v/>
      </c>
      <c r="P231" s="13">
        <f>IF($L231="","",IF(AND($L231&gt;0,$K231&lt;&gt;"",$K231&lt;Planstart),"Überfällig: Zahldatum manuell setzen",""))</f>
        <v/>
      </c>
    </row>
    <row r="232">
      <c r="A232" s="12" t="n"/>
      <c r="B232" s="12" t="n"/>
      <c r="C232" s="12" t="n"/>
      <c r="D232" s="14" t="n"/>
      <c r="E232" s="16" t="n"/>
      <c r="F232" s="17" t="n"/>
      <c r="G232" s="21">
        <f>IF($A232="","",IFERROR(VLOOKUP($A232,Kunden!$A$5:$D$54,4,FALSE),PortfolioVerzug))</f>
        <v/>
      </c>
      <c r="H232" s="14" t="n"/>
      <c r="I232" s="12" t="n"/>
      <c r="J232" s="14" t="n"/>
      <c r="K232" s="22">
        <f>IF($H232&lt;&gt;"",$H232,IF(OR($D232="",$F232=""),"",$D232+$F232+IF($G232="",PortfolioVerzug,$G232)))</f>
        <v/>
      </c>
      <c r="L232" s="23">
        <f>IF($E232="","",IF(OR($I232="J",$J232&lt;&gt;""),0,$E232))</f>
        <v/>
      </c>
      <c r="M232" s="21">
        <f>IF($K232="","",IF(AND($K232&gt;=Planstart,$K232&lt;=Planstart+90),INT(($K232-Planstart)/7)+1,""))</f>
        <v/>
      </c>
      <c r="N232" s="21">
        <f>IF($K232="","",IF(AND($K232+SzVerzug&gt;=Planstart,$K232+SzVerzug&lt;=Planstart+90),INT(($K232+SzVerzug-Planstart)/7)+1,""))</f>
        <v/>
      </c>
      <c r="O232" s="23">
        <f>IF($L232="","",IF($A232=SzAusfall,0,$L232))</f>
        <v/>
      </c>
      <c r="P232" s="13">
        <f>IF($L232="","",IF(AND($L232&gt;0,$K232&lt;&gt;"",$K232&lt;Planstart),"Überfällig: Zahldatum manuell setzen",""))</f>
        <v/>
      </c>
    </row>
    <row r="233">
      <c r="A233" s="12" t="n"/>
      <c r="B233" s="12" t="n"/>
      <c r="C233" s="12" t="n"/>
      <c r="D233" s="14" t="n"/>
      <c r="E233" s="16" t="n"/>
      <c r="F233" s="17" t="n"/>
      <c r="G233" s="21">
        <f>IF($A233="","",IFERROR(VLOOKUP($A233,Kunden!$A$5:$D$54,4,FALSE),PortfolioVerzug))</f>
        <v/>
      </c>
      <c r="H233" s="14" t="n"/>
      <c r="I233" s="12" t="n"/>
      <c r="J233" s="14" t="n"/>
      <c r="K233" s="22">
        <f>IF($H233&lt;&gt;"",$H233,IF(OR($D233="",$F233=""),"",$D233+$F233+IF($G233="",PortfolioVerzug,$G233)))</f>
        <v/>
      </c>
      <c r="L233" s="23">
        <f>IF($E233="","",IF(OR($I233="J",$J233&lt;&gt;""),0,$E233))</f>
        <v/>
      </c>
      <c r="M233" s="21">
        <f>IF($K233="","",IF(AND($K233&gt;=Planstart,$K233&lt;=Planstart+90),INT(($K233-Planstart)/7)+1,""))</f>
        <v/>
      </c>
      <c r="N233" s="21">
        <f>IF($K233="","",IF(AND($K233+SzVerzug&gt;=Planstart,$K233+SzVerzug&lt;=Planstart+90),INT(($K233+SzVerzug-Planstart)/7)+1,""))</f>
        <v/>
      </c>
      <c r="O233" s="23">
        <f>IF($L233="","",IF($A233=SzAusfall,0,$L233))</f>
        <v/>
      </c>
      <c r="P233" s="13">
        <f>IF($L233="","",IF(AND($L233&gt;0,$K233&lt;&gt;"",$K233&lt;Planstart),"Überfällig: Zahldatum manuell setzen",""))</f>
        <v/>
      </c>
    </row>
    <row r="234">
      <c r="A234" s="12" t="n"/>
      <c r="B234" s="12" t="n"/>
      <c r="C234" s="12" t="n"/>
      <c r="D234" s="14" t="n"/>
      <c r="E234" s="16" t="n"/>
      <c r="F234" s="17" t="n"/>
      <c r="G234" s="21">
        <f>IF($A234="","",IFERROR(VLOOKUP($A234,Kunden!$A$5:$D$54,4,FALSE),PortfolioVerzug))</f>
        <v/>
      </c>
      <c r="H234" s="14" t="n"/>
      <c r="I234" s="12" t="n"/>
      <c r="J234" s="14" t="n"/>
      <c r="K234" s="22">
        <f>IF($H234&lt;&gt;"",$H234,IF(OR($D234="",$F234=""),"",$D234+$F234+IF($G234="",PortfolioVerzug,$G234)))</f>
        <v/>
      </c>
      <c r="L234" s="23">
        <f>IF($E234="","",IF(OR($I234="J",$J234&lt;&gt;""),0,$E234))</f>
        <v/>
      </c>
      <c r="M234" s="21">
        <f>IF($K234="","",IF(AND($K234&gt;=Planstart,$K234&lt;=Planstart+90),INT(($K234-Planstart)/7)+1,""))</f>
        <v/>
      </c>
      <c r="N234" s="21">
        <f>IF($K234="","",IF(AND($K234+SzVerzug&gt;=Planstart,$K234+SzVerzug&lt;=Planstart+90),INT(($K234+SzVerzug-Planstart)/7)+1,""))</f>
        <v/>
      </c>
      <c r="O234" s="23">
        <f>IF($L234="","",IF($A234=SzAusfall,0,$L234))</f>
        <v/>
      </c>
      <c r="P234" s="13">
        <f>IF($L234="","",IF(AND($L234&gt;0,$K234&lt;&gt;"",$K234&lt;Planstart),"Überfällig: Zahldatum manuell setzen",""))</f>
        <v/>
      </c>
    </row>
    <row r="235">
      <c r="A235" s="12" t="n"/>
      <c r="B235" s="12" t="n"/>
      <c r="C235" s="12" t="n"/>
      <c r="D235" s="14" t="n"/>
      <c r="E235" s="16" t="n"/>
      <c r="F235" s="17" t="n"/>
      <c r="G235" s="21">
        <f>IF($A235="","",IFERROR(VLOOKUP($A235,Kunden!$A$5:$D$54,4,FALSE),PortfolioVerzug))</f>
        <v/>
      </c>
      <c r="H235" s="14" t="n"/>
      <c r="I235" s="12" t="n"/>
      <c r="J235" s="14" t="n"/>
      <c r="K235" s="22">
        <f>IF($H235&lt;&gt;"",$H235,IF(OR($D235="",$F235=""),"",$D235+$F235+IF($G235="",PortfolioVerzug,$G235)))</f>
        <v/>
      </c>
      <c r="L235" s="23">
        <f>IF($E235="","",IF(OR($I235="J",$J235&lt;&gt;""),0,$E235))</f>
        <v/>
      </c>
      <c r="M235" s="21">
        <f>IF($K235="","",IF(AND($K235&gt;=Planstart,$K235&lt;=Planstart+90),INT(($K235-Planstart)/7)+1,""))</f>
        <v/>
      </c>
      <c r="N235" s="21">
        <f>IF($K235="","",IF(AND($K235+SzVerzug&gt;=Planstart,$K235+SzVerzug&lt;=Planstart+90),INT(($K235+SzVerzug-Planstart)/7)+1,""))</f>
        <v/>
      </c>
      <c r="O235" s="23">
        <f>IF($L235="","",IF($A235=SzAusfall,0,$L235))</f>
        <v/>
      </c>
      <c r="P235" s="13">
        <f>IF($L235="","",IF(AND($L235&gt;0,$K235&lt;&gt;"",$K235&lt;Planstart),"Überfällig: Zahldatum manuell setzen",""))</f>
        <v/>
      </c>
    </row>
    <row r="236">
      <c r="A236" s="12" t="n"/>
      <c r="B236" s="12" t="n"/>
      <c r="C236" s="12" t="n"/>
      <c r="D236" s="14" t="n"/>
      <c r="E236" s="16" t="n"/>
      <c r="F236" s="17" t="n"/>
      <c r="G236" s="21">
        <f>IF($A236="","",IFERROR(VLOOKUP($A236,Kunden!$A$5:$D$54,4,FALSE),PortfolioVerzug))</f>
        <v/>
      </c>
      <c r="H236" s="14" t="n"/>
      <c r="I236" s="12" t="n"/>
      <c r="J236" s="14" t="n"/>
      <c r="K236" s="22">
        <f>IF($H236&lt;&gt;"",$H236,IF(OR($D236="",$F236=""),"",$D236+$F236+IF($G236="",PortfolioVerzug,$G236)))</f>
        <v/>
      </c>
      <c r="L236" s="23">
        <f>IF($E236="","",IF(OR($I236="J",$J236&lt;&gt;""),0,$E236))</f>
        <v/>
      </c>
      <c r="M236" s="21">
        <f>IF($K236="","",IF(AND($K236&gt;=Planstart,$K236&lt;=Planstart+90),INT(($K236-Planstart)/7)+1,""))</f>
        <v/>
      </c>
      <c r="N236" s="21">
        <f>IF($K236="","",IF(AND($K236+SzVerzug&gt;=Planstart,$K236+SzVerzug&lt;=Planstart+90),INT(($K236+SzVerzug-Planstart)/7)+1,""))</f>
        <v/>
      </c>
      <c r="O236" s="23">
        <f>IF($L236="","",IF($A236=SzAusfall,0,$L236))</f>
        <v/>
      </c>
      <c r="P236" s="13">
        <f>IF($L236="","",IF(AND($L236&gt;0,$K236&lt;&gt;"",$K236&lt;Planstart),"Überfällig: Zahldatum manuell setzen",""))</f>
        <v/>
      </c>
    </row>
    <row r="237">
      <c r="A237" s="12" t="n"/>
      <c r="B237" s="12" t="n"/>
      <c r="C237" s="12" t="n"/>
      <c r="D237" s="14" t="n"/>
      <c r="E237" s="16" t="n"/>
      <c r="F237" s="17" t="n"/>
      <c r="G237" s="21">
        <f>IF($A237="","",IFERROR(VLOOKUP($A237,Kunden!$A$5:$D$54,4,FALSE),PortfolioVerzug))</f>
        <v/>
      </c>
      <c r="H237" s="14" t="n"/>
      <c r="I237" s="12" t="n"/>
      <c r="J237" s="14" t="n"/>
      <c r="K237" s="22">
        <f>IF($H237&lt;&gt;"",$H237,IF(OR($D237="",$F237=""),"",$D237+$F237+IF($G237="",PortfolioVerzug,$G237)))</f>
        <v/>
      </c>
      <c r="L237" s="23">
        <f>IF($E237="","",IF(OR($I237="J",$J237&lt;&gt;""),0,$E237))</f>
        <v/>
      </c>
      <c r="M237" s="21">
        <f>IF($K237="","",IF(AND($K237&gt;=Planstart,$K237&lt;=Planstart+90),INT(($K237-Planstart)/7)+1,""))</f>
        <v/>
      </c>
      <c r="N237" s="21">
        <f>IF($K237="","",IF(AND($K237+SzVerzug&gt;=Planstart,$K237+SzVerzug&lt;=Planstart+90),INT(($K237+SzVerzug-Planstart)/7)+1,""))</f>
        <v/>
      </c>
      <c r="O237" s="23">
        <f>IF($L237="","",IF($A237=SzAusfall,0,$L237))</f>
        <v/>
      </c>
      <c r="P237" s="13">
        <f>IF($L237="","",IF(AND($L237&gt;0,$K237&lt;&gt;"",$K237&lt;Planstart),"Überfällig: Zahldatum manuell setzen",""))</f>
        <v/>
      </c>
    </row>
    <row r="238">
      <c r="A238" s="12" t="n"/>
      <c r="B238" s="12" t="n"/>
      <c r="C238" s="12" t="n"/>
      <c r="D238" s="14" t="n"/>
      <c r="E238" s="16" t="n"/>
      <c r="F238" s="17" t="n"/>
      <c r="G238" s="21">
        <f>IF($A238="","",IFERROR(VLOOKUP($A238,Kunden!$A$5:$D$54,4,FALSE),PortfolioVerzug))</f>
        <v/>
      </c>
      <c r="H238" s="14" t="n"/>
      <c r="I238" s="12" t="n"/>
      <c r="J238" s="14" t="n"/>
      <c r="K238" s="22">
        <f>IF($H238&lt;&gt;"",$H238,IF(OR($D238="",$F238=""),"",$D238+$F238+IF($G238="",PortfolioVerzug,$G238)))</f>
        <v/>
      </c>
      <c r="L238" s="23">
        <f>IF($E238="","",IF(OR($I238="J",$J238&lt;&gt;""),0,$E238))</f>
        <v/>
      </c>
      <c r="M238" s="21">
        <f>IF($K238="","",IF(AND($K238&gt;=Planstart,$K238&lt;=Planstart+90),INT(($K238-Planstart)/7)+1,""))</f>
        <v/>
      </c>
      <c r="N238" s="21">
        <f>IF($K238="","",IF(AND($K238+SzVerzug&gt;=Planstart,$K238+SzVerzug&lt;=Planstart+90),INT(($K238+SzVerzug-Planstart)/7)+1,""))</f>
        <v/>
      </c>
      <c r="O238" s="23">
        <f>IF($L238="","",IF($A238=SzAusfall,0,$L238))</f>
        <v/>
      </c>
      <c r="P238" s="13">
        <f>IF($L238="","",IF(AND($L238&gt;0,$K238&lt;&gt;"",$K238&lt;Planstart),"Überfällig: Zahldatum manuell setzen",""))</f>
        <v/>
      </c>
    </row>
    <row r="239">
      <c r="A239" s="12" t="n"/>
      <c r="B239" s="12" t="n"/>
      <c r="C239" s="12" t="n"/>
      <c r="D239" s="14" t="n"/>
      <c r="E239" s="16" t="n"/>
      <c r="F239" s="17" t="n"/>
      <c r="G239" s="21">
        <f>IF($A239="","",IFERROR(VLOOKUP($A239,Kunden!$A$5:$D$54,4,FALSE),PortfolioVerzug))</f>
        <v/>
      </c>
      <c r="H239" s="14" t="n"/>
      <c r="I239" s="12" t="n"/>
      <c r="J239" s="14" t="n"/>
      <c r="K239" s="22">
        <f>IF($H239&lt;&gt;"",$H239,IF(OR($D239="",$F239=""),"",$D239+$F239+IF($G239="",PortfolioVerzug,$G239)))</f>
        <v/>
      </c>
      <c r="L239" s="23">
        <f>IF($E239="","",IF(OR($I239="J",$J239&lt;&gt;""),0,$E239))</f>
        <v/>
      </c>
      <c r="M239" s="21">
        <f>IF($K239="","",IF(AND($K239&gt;=Planstart,$K239&lt;=Planstart+90),INT(($K239-Planstart)/7)+1,""))</f>
        <v/>
      </c>
      <c r="N239" s="21">
        <f>IF($K239="","",IF(AND($K239+SzVerzug&gt;=Planstart,$K239+SzVerzug&lt;=Planstart+90),INT(($K239+SzVerzug-Planstart)/7)+1,""))</f>
        <v/>
      </c>
      <c r="O239" s="23">
        <f>IF($L239="","",IF($A239=SzAusfall,0,$L239))</f>
        <v/>
      </c>
      <c r="P239" s="13">
        <f>IF($L239="","",IF(AND($L239&gt;0,$K239&lt;&gt;"",$K239&lt;Planstart),"Überfällig: Zahldatum manuell setzen",""))</f>
        <v/>
      </c>
    </row>
    <row r="240">
      <c r="A240" s="12" t="n"/>
      <c r="B240" s="12" t="n"/>
      <c r="C240" s="12" t="n"/>
      <c r="D240" s="14" t="n"/>
      <c r="E240" s="16" t="n"/>
      <c r="F240" s="17" t="n"/>
      <c r="G240" s="21">
        <f>IF($A240="","",IFERROR(VLOOKUP($A240,Kunden!$A$5:$D$54,4,FALSE),PortfolioVerzug))</f>
        <v/>
      </c>
      <c r="H240" s="14" t="n"/>
      <c r="I240" s="12" t="n"/>
      <c r="J240" s="14" t="n"/>
      <c r="K240" s="22">
        <f>IF($H240&lt;&gt;"",$H240,IF(OR($D240="",$F240=""),"",$D240+$F240+IF($G240="",PortfolioVerzug,$G240)))</f>
        <v/>
      </c>
      <c r="L240" s="23">
        <f>IF($E240="","",IF(OR($I240="J",$J240&lt;&gt;""),0,$E240))</f>
        <v/>
      </c>
      <c r="M240" s="21">
        <f>IF($K240="","",IF(AND($K240&gt;=Planstart,$K240&lt;=Planstart+90),INT(($K240-Planstart)/7)+1,""))</f>
        <v/>
      </c>
      <c r="N240" s="21">
        <f>IF($K240="","",IF(AND($K240+SzVerzug&gt;=Planstart,$K240+SzVerzug&lt;=Planstart+90),INT(($K240+SzVerzug-Planstart)/7)+1,""))</f>
        <v/>
      </c>
      <c r="O240" s="23">
        <f>IF($L240="","",IF($A240=SzAusfall,0,$L240))</f>
        <v/>
      </c>
      <c r="P240" s="13">
        <f>IF($L240="","",IF(AND($L240&gt;0,$K240&lt;&gt;"",$K240&lt;Planstart),"Überfällig: Zahldatum manuell setzen",""))</f>
        <v/>
      </c>
    </row>
    <row r="241">
      <c r="A241" s="12" t="n"/>
      <c r="B241" s="12" t="n"/>
      <c r="C241" s="12" t="n"/>
      <c r="D241" s="14" t="n"/>
      <c r="E241" s="16" t="n"/>
      <c r="F241" s="17" t="n"/>
      <c r="G241" s="21">
        <f>IF($A241="","",IFERROR(VLOOKUP($A241,Kunden!$A$5:$D$54,4,FALSE),PortfolioVerzug))</f>
        <v/>
      </c>
      <c r="H241" s="14" t="n"/>
      <c r="I241" s="12" t="n"/>
      <c r="J241" s="14" t="n"/>
      <c r="K241" s="22">
        <f>IF($H241&lt;&gt;"",$H241,IF(OR($D241="",$F241=""),"",$D241+$F241+IF($G241="",PortfolioVerzug,$G241)))</f>
        <v/>
      </c>
      <c r="L241" s="23">
        <f>IF($E241="","",IF(OR($I241="J",$J241&lt;&gt;""),0,$E241))</f>
        <v/>
      </c>
      <c r="M241" s="21">
        <f>IF($K241="","",IF(AND($K241&gt;=Planstart,$K241&lt;=Planstart+90),INT(($K241-Planstart)/7)+1,""))</f>
        <v/>
      </c>
      <c r="N241" s="21">
        <f>IF($K241="","",IF(AND($K241+SzVerzug&gt;=Planstart,$K241+SzVerzug&lt;=Planstart+90),INT(($K241+SzVerzug-Planstart)/7)+1,""))</f>
        <v/>
      </c>
      <c r="O241" s="23">
        <f>IF($L241="","",IF($A241=SzAusfall,0,$L241))</f>
        <v/>
      </c>
      <c r="P241" s="13">
        <f>IF($L241="","",IF(AND($L241&gt;0,$K241&lt;&gt;"",$K241&lt;Planstart),"Überfällig: Zahldatum manuell setzen",""))</f>
        <v/>
      </c>
    </row>
    <row r="242">
      <c r="A242" s="12" t="n"/>
      <c r="B242" s="12" t="n"/>
      <c r="C242" s="12" t="n"/>
      <c r="D242" s="14" t="n"/>
      <c r="E242" s="16" t="n"/>
      <c r="F242" s="17" t="n"/>
      <c r="G242" s="21">
        <f>IF($A242="","",IFERROR(VLOOKUP($A242,Kunden!$A$5:$D$54,4,FALSE),PortfolioVerzug))</f>
        <v/>
      </c>
      <c r="H242" s="14" t="n"/>
      <c r="I242" s="12" t="n"/>
      <c r="J242" s="14" t="n"/>
      <c r="K242" s="22">
        <f>IF($H242&lt;&gt;"",$H242,IF(OR($D242="",$F242=""),"",$D242+$F242+IF($G242="",PortfolioVerzug,$G242)))</f>
        <v/>
      </c>
      <c r="L242" s="23">
        <f>IF($E242="","",IF(OR($I242="J",$J242&lt;&gt;""),0,$E242))</f>
        <v/>
      </c>
      <c r="M242" s="21">
        <f>IF($K242="","",IF(AND($K242&gt;=Planstart,$K242&lt;=Planstart+90),INT(($K242-Planstart)/7)+1,""))</f>
        <v/>
      </c>
      <c r="N242" s="21">
        <f>IF($K242="","",IF(AND($K242+SzVerzug&gt;=Planstart,$K242+SzVerzug&lt;=Planstart+90),INT(($K242+SzVerzug-Planstart)/7)+1,""))</f>
        <v/>
      </c>
      <c r="O242" s="23">
        <f>IF($L242="","",IF($A242=SzAusfall,0,$L242))</f>
        <v/>
      </c>
      <c r="P242" s="13">
        <f>IF($L242="","",IF(AND($L242&gt;0,$K242&lt;&gt;"",$K242&lt;Planstart),"Überfällig: Zahldatum manuell setzen",""))</f>
        <v/>
      </c>
    </row>
    <row r="243">
      <c r="A243" s="12" t="n"/>
      <c r="B243" s="12" t="n"/>
      <c r="C243" s="12" t="n"/>
      <c r="D243" s="14" t="n"/>
      <c r="E243" s="16" t="n"/>
      <c r="F243" s="17" t="n"/>
      <c r="G243" s="21">
        <f>IF($A243="","",IFERROR(VLOOKUP($A243,Kunden!$A$5:$D$54,4,FALSE),PortfolioVerzug))</f>
        <v/>
      </c>
      <c r="H243" s="14" t="n"/>
      <c r="I243" s="12" t="n"/>
      <c r="J243" s="14" t="n"/>
      <c r="K243" s="22">
        <f>IF($H243&lt;&gt;"",$H243,IF(OR($D243="",$F243=""),"",$D243+$F243+IF($G243="",PortfolioVerzug,$G243)))</f>
        <v/>
      </c>
      <c r="L243" s="23">
        <f>IF($E243="","",IF(OR($I243="J",$J243&lt;&gt;""),0,$E243))</f>
        <v/>
      </c>
      <c r="M243" s="21">
        <f>IF($K243="","",IF(AND($K243&gt;=Planstart,$K243&lt;=Planstart+90),INT(($K243-Planstart)/7)+1,""))</f>
        <v/>
      </c>
      <c r="N243" s="21">
        <f>IF($K243="","",IF(AND($K243+SzVerzug&gt;=Planstart,$K243+SzVerzug&lt;=Planstart+90),INT(($K243+SzVerzug-Planstart)/7)+1,""))</f>
        <v/>
      </c>
      <c r="O243" s="23">
        <f>IF($L243="","",IF($A243=SzAusfall,0,$L243))</f>
        <v/>
      </c>
      <c r="P243" s="13">
        <f>IF($L243="","",IF(AND($L243&gt;0,$K243&lt;&gt;"",$K243&lt;Planstart),"Überfällig: Zahldatum manuell setzen",""))</f>
        <v/>
      </c>
    </row>
    <row r="244">
      <c r="A244" s="12" t="n"/>
      <c r="B244" s="12" t="n"/>
      <c r="C244" s="12" t="n"/>
      <c r="D244" s="14" t="n"/>
      <c r="E244" s="16" t="n"/>
      <c r="F244" s="17" t="n"/>
      <c r="G244" s="21">
        <f>IF($A244="","",IFERROR(VLOOKUP($A244,Kunden!$A$5:$D$54,4,FALSE),PortfolioVerzug))</f>
        <v/>
      </c>
      <c r="H244" s="14" t="n"/>
      <c r="I244" s="12" t="n"/>
      <c r="J244" s="14" t="n"/>
      <c r="K244" s="22">
        <f>IF($H244&lt;&gt;"",$H244,IF(OR($D244="",$F244=""),"",$D244+$F244+IF($G244="",PortfolioVerzug,$G244)))</f>
        <v/>
      </c>
      <c r="L244" s="23">
        <f>IF($E244="","",IF(OR($I244="J",$J244&lt;&gt;""),0,$E244))</f>
        <v/>
      </c>
      <c r="M244" s="21">
        <f>IF($K244="","",IF(AND($K244&gt;=Planstart,$K244&lt;=Planstart+90),INT(($K244-Planstart)/7)+1,""))</f>
        <v/>
      </c>
      <c r="N244" s="21">
        <f>IF($K244="","",IF(AND($K244+SzVerzug&gt;=Planstart,$K244+SzVerzug&lt;=Planstart+90),INT(($K244+SzVerzug-Planstart)/7)+1,""))</f>
        <v/>
      </c>
      <c r="O244" s="23">
        <f>IF($L244="","",IF($A244=SzAusfall,0,$L244))</f>
        <v/>
      </c>
      <c r="P244" s="13">
        <f>IF($L244="","",IF(AND($L244&gt;0,$K244&lt;&gt;"",$K244&lt;Planstart),"Überfällig: Zahldatum manuell setzen",""))</f>
        <v/>
      </c>
    </row>
    <row r="245">
      <c r="A245" s="12" t="n"/>
      <c r="B245" s="12" t="n"/>
      <c r="C245" s="12" t="n"/>
      <c r="D245" s="14" t="n"/>
      <c r="E245" s="16" t="n"/>
      <c r="F245" s="17" t="n"/>
      <c r="G245" s="21">
        <f>IF($A245="","",IFERROR(VLOOKUP($A245,Kunden!$A$5:$D$54,4,FALSE),PortfolioVerzug))</f>
        <v/>
      </c>
      <c r="H245" s="14" t="n"/>
      <c r="I245" s="12" t="n"/>
      <c r="J245" s="14" t="n"/>
      <c r="K245" s="22">
        <f>IF($H245&lt;&gt;"",$H245,IF(OR($D245="",$F245=""),"",$D245+$F245+IF($G245="",PortfolioVerzug,$G245)))</f>
        <v/>
      </c>
      <c r="L245" s="23">
        <f>IF($E245="","",IF(OR($I245="J",$J245&lt;&gt;""),0,$E245))</f>
        <v/>
      </c>
      <c r="M245" s="21">
        <f>IF($K245="","",IF(AND($K245&gt;=Planstart,$K245&lt;=Planstart+90),INT(($K245-Planstart)/7)+1,""))</f>
        <v/>
      </c>
      <c r="N245" s="21">
        <f>IF($K245="","",IF(AND($K245+SzVerzug&gt;=Planstart,$K245+SzVerzug&lt;=Planstart+90),INT(($K245+SzVerzug-Planstart)/7)+1,""))</f>
        <v/>
      </c>
      <c r="O245" s="23">
        <f>IF($L245="","",IF($A245=SzAusfall,0,$L245))</f>
        <v/>
      </c>
      <c r="P245" s="13">
        <f>IF($L245="","",IF(AND($L245&gt;0,$K245&lt;&gt;"",$K245&lt;Planstart),"Überfällig: Zahldatum manuell setzen",""))</f>
        <v/>
      </c>
    </row>
    <row r="246">
      <c r="A246" s="12" t="n"/>
      <c r="B246" s="12" t="n"/>
      <c r="C246" s="12" t="n"/>
      <c r="D246" s="14" t="n"/>
      <c r="E246" s="16" t="n"/>
      <c r="F246" s="17" t="n"/>
      <c r="G246" s="21">
        <f>IF($A246="","",IFERROR(VLOOKUP($A246,Kunden!$A$5:$D$54,4,FALSE),PortfolioVerzug))</f>
        <v/>
      </c>
      <c r="H246" s="14" t="n"/>
      <c r="I246" s="12" t="n"/>
      <c r="J246" s="14" t="n"/>
      <c r="K246" s="22">
        <f>IF($H246&lt;&gt;"",$H246,IF(OR($D246="",$F246=""),"",$D246+$F246+IF($G246="",PortfolioVerzug,$G246)))</f>
        <v/>
      </c>
      <c r="L246" s="23">
        <f>IF($E246="","",IF(OR($I246="J",$J246&lt;&gt;""),0,$E246))</f>
        <v/>
      </c>
      <c r="M246" s="21">
        <f>IF($K246="","",IF(AND($K246&gt;=Planstart,$K246&lt;=Planstart+90),INT(($K246-Planstart)/7)+1,""))</f>
        <v/>
      </c>
      <c r="N246" s="21">
        <f>IF($K246="","",IF(AND($K246+SzVerzug&gt;=Planstart,$K246+SzVerzug&lt;=Planstart+90),INT(($K246+SzVerzug-Planstart)/7)+1,""))</f>
        <v/>
      </c>
      <c r="O246" s="23">
        <f>IF($L246="","",IF($A246=SzAusfall,0,$L246))</f>
        <v/>
      </c>
      <c r="P246" s="13">
        <f>IF($L246="","",IF(AND($L246&gt;0,$K246&lt;&gt;"",$K246&lt;Planstart),"Überfällig: Zahldatum manuell setzen",""))</f>
        <v/>
      </c>
    </row>
    <row r="247">
      <c r="A247" s="12" t="n"/>
      <c r="B247" s="12" t="n"/>
      <c r="C247" s="12" t="n"/>
      <c r="D247" s="14" t="n"/>
      <c r="E247" s="16" t="n"/>
      <c r="F247" s="17" t="n"/>
      <c r="G247" s="21">
        <f>IF($A247="","",IFERROR(VLOOKUP($A247,Kunden!$A$5:$D$54,4,FALSE),PortfolioVerzug))</f>
        <v/>
      </c>
      <c r="H247" s="14" t="n"/>
      <c r="I247" s="12" t="n"/>
      <c r="J247" s="14" t="n"/>
      <c r="K247" s="22">
        <f>IF($H247&lt;&gt;"",$H247,IF(OR($D247="",$F247=""),"",$D247+$F247+IF($G247="",PortfolioVerzug,$G247)))</f>
        <v/>
      </c>
      <c r="L247" s="23">
        <f>IF($E247="","",IF(OR($I247="J",$J247&lt;&gt;""),0,$E247))</f>
        <v/>
      </c>
      <c r="M247" s="21">
        <f>IF($K247="","",IF(AND($K247&gt;=Planstart,$K247&lt;=Planstart+90),INT(($K247-Planstart)/7)+1,""))</f>
        <v/>
      </c>
      <c r="N247" s="21">
        <f>IF($K247="","",IF(AND($K247+SzVerzug&gt;=Planstart,$K247+SzVerzug&lt;=Planstart+90),INT(($K247+SzVerzug-Planstart)/7)+1,""))</f>
        <v/>
      </c>
      <c r="O247" s="23">
        <f>IF($L247="","",IF($A247=SzAusfall,0,$L247))</f>
        <v/>
      </c>
      <c r="P247" s="13">
        <f>IF($L247="","",IF(AND($L247&gt;0,$K247&lt;&gt;"",$K247&lt;Planstart),"Überfällig: Zahldatum manuell setzen",""))</f>
        <v/>
      </c>
    </row>
    <row r="248">
      <c r="A248" s="12" t="n"/>
      <c r="B248" s="12" t="n"/>
      <c r="C248" s="12" t="n"/>
      <c r="D248" s="14" t="n"/>
      <c r="E248" s="16" t="n"/>
      <c r="F248" s="17" t="n"/>
      <c r="G248" s="21">
        <f>IF($A248="","",IFERROR(VLOOKUP($A248,Kunden!$A$5:$D$54,4,FALSE),PortfolioVerzug))</f>
        <v/>
      </c>
      <c r="H248" s="14" t="n"/>
      <c r="I248" s="12" t="n"/>
      <c r="J248" s="14" t="n"/>
      <c r="K248" s="22">
        <f>IF($H248&lt;&gt;"",$H248,IF(OR($D248="",$F248=""),"",$D248+$F248+IF($G248="",PortfolioVerzug,$G248)))</f>
        <v/>
      </c>
      <c r="L248" s="23">
        <f>IF($E248="","",IF(OR($I248="J",$J248&lt;&gt;""),0,$E248))</f>
        <v/>
      </c>
      <c r="M248" s="21">
        <f>IF($K248="","",IF(AND($K248&gt;=Planstart,$K248&lt;=Planstart+90),INT(($K248-Planstart)/7)+1,""))</f>
        <v/>
      </c>
      <c r="N248" s="21">
        <f>IF($K248="","",IF(AND($K248+SzVerzug&gt;=Planstart,$K248+SzVerzug&lt;=Planstart+90),INT(($K248+SzVerzug-Planstart)/7)+1,""))</f>
        <v/>
      </c>
      <c r="O248" s="23">
        <f>IF($L248="","",IF($A248=SzAusfall,0,$L248))</f>
        <v/>
      </c>
      <c r="P248" s="13">
        <f>IF($L248="","",IF(AND($L248&gt;0,$K248&lt;&gt;"",$K248&lt;Planstart),"Überfällig: Zahldatum manuell setzen",""))</f>
        <v/>
      </c>
    </row>
    <row r="249">
      <c r="A249" s="12" t="n"/>
      <c r="B249" s="12" t="n"/>
      <c r="C249" s="12" t="n"/>
      <c r="D249" s="14" t="n"/>
      <c r="E249" s="16" t="n"/>
      <c r="F249" s="17" t="n"/>
      <c r="G249" s="21">
        <f>IF($A249="","",IFERROR(VLOOKUP($A249,Kunden!$A$5:$D$54,4,FALSE),PortfolioVerzug))</f>
        <v/>
      </c>
      <c r="H249" s="14" t="n"/>
      <c r="I249" s="12" t="n"/>
      <c r="J249" s="14" t="n"/>
      <c r="K249" s="22">
        <f>IF($H249&lt;&gt;"",$H249,IF(OR($D249="",$F249=""),"",$D249+$F249+IF($G249="",PortfolioVerzug,$G249)))</f>
        <v/>
      </c>
      <c r="L249" s="23">
        <f>IF($E249="","",IF(OR($I249="J",$J249&lt;&gt;""),0,$E249))</f>
        <v/>
      </c>
      <c r="M249" s="21">
        <f>IF($K249="","",IF(AND($K249&gt;=Planstart,$K249&lt;=Planstart+90),INT(($K249-Planstart)/7)+1,""))</f>
        <v/>
      </c>
      <c r="N249" s="21">
        <f>IF($K249="","",IF(AND($K249+SzVerzug&gt;=Planstart,$K249+SzVerzug&lt;=Planstart+90),INT(($K249+SzVerzug-Planstart)/7)+1,""))</f>
        <v/>
      </c>
      <c r="O249" s="23">
        <f>IF($L249="","",IF($A249=SzAusfall,0,$L249))</f>
        <v/>
      </c>
      <c r="P249" s="13">
        <f>IF($L249="","",IF(AND($L249&gt;0,$K249&lt;&gt;"",$K249&lt;Planstart),"Überfällig: Zahldatum manuell setzen",""))</f>
        <v/>
      </c>
    </row>
    <row r="250">
      <c r="A250" s="12" t="n"/>
      <c r="B250" s="12" t="n"/>
      <c r="C250" s="12" t="n"/>
      <c r="D250" s="14" t="n"/>
      <c r="E250" s="16" t="n"/>
      <c r="F250" s="17" t="n"/>
      <c r="G250" s="21">
        <f>IF($A250="","",IFERROR(VLOOKUP($A250,Kunden!$A$5:$D$54,4,FALSE),PortfolioVerzug))</f>
        <v/>
      </c>
      <c r="H250" s="14" t="n"/>
      <c r="I250" s="12" t="n"/>
      <c r="J250" s="14" t="n"/>
      <c r="K250" s="22">
        <f>IF($H250&lt;&gt;"",$H250,IF(OR($D250="",$F250=""),"",$D250+$F250+IF($G250="",PortfolioVerzug,$G250)))</f>
        <v/>
      </c>
      <c r="L250" s="23">
        <f>IF($E250="","",IF(OR($I250="J",$J250&lt;&gt;""),0,$E250))</f>
        <v/>
      </c>
      <c r="M250" s="21">
        <f>IF($K250="","",IF(AND($K250&gt;=Planstart,$K250&lt;=Planstart+90),INT(($K250-Planstart)/7)+1,""))</f>
        <v/>
      </c>
      <c r="N250" s="21">
        <f>IF($K250="","",IF(AND($K250+SzVerzug&gt;=Planstart,$K250+SzVerzug&lt;=Planstart+90),INT(($K250+SzVerzug-Planstart)/7)+1,""))</f>
        <v/>
      </c>
      <c r="O250" s="23">
        <f>IF($L250="","",IF($A250=SzAusfall,0,$L250))</f>
        <v/>
      </c>
      <c r="P250" s="13">
        <f>IF($L250="","",IF(AND($L250&gt;0,$K250&lt;&gt;"",$K250&lt;Planstart),"Überfällig: Zahldatum manuell setzen",""))</f>
        <v/>
      </c>
    </row>
    <row r="251">
      <c r="A251" s="12" t="n"/>
      <c r="B251" s="12" t="n"/>
      <c r="C251" s="12" t="n"/>
      <c r="D251" s="14" t="n"/>
      <c r="E251" s="16" t="n"/>
      <c r="F251" s="17" t="n"/>
      <c r="G251" s="21">
        <f>IF($A251="","",IFERROR(VLOOKUP($A251,Kunden!$A$5:$D$54,4,FALSE),PortfolioVerzug))</f>
        <v/>
      </c>
      <c r="H251" s="14" t="n"/>
      <c r="I251" s="12" t="n"/>
      <c r="J251" s="14" t="n"/>
      <c r="K251" s="22">
        <f>IF($H251&lt;&gt;"",$H251,IF(OR($D251="",$F251=""),"",$D251+$F251+IF($G251="",PortfolioVerzug,$G251)))</f>
        <v/>
      </c>
      <c r="L251" s="23">
        <f>IF($E251="","",IF(OR($I251="J",$J251&lt;&gt;""),0,$E251))</f>
        <v/>
      </c>
      <c r="M251" s="21">
        <f>IF($K251="","",IF(AND($K251&gt;=Planstart,$K251&lt;=Planstart+90),INT(($K251-Planstart)/7)+1,""))</f>
        <v/>
      </c>
      <c r="N251" s="21">
        <f>IF($K251="","",IF(AND($K251+SzVerzug&gt;=Planstart,$K251+SzVerzug&lt;=Planstart+90),INT(($K251+SzVerzug-Planstart)/7)+1,""))</f>
        <v/>
      </c>
      <c r="O251" s="23">
        <f>IF($L251="","",IF($A251=SzAusfall,0,$L251))</f>
        <v/>
      </c>
      <c r="P251" s="13">
        <f>IF($L251="","",IF(AND($L251&gt;0,$K251&lt;&gt;"",$K251&lt;Planstart),"Überfällig: Zahldatum manuell setzen",""))</f>
        <v/>
      </c>
    </row>
    <row r="252">
      <c r="A252" s="12" t="n"/>
      <c r="B252" s="12" t="n"/>
      <c r="C252" s="12" t="n"/>
      <c r="D252" s="14" t="n"/>
      <c r="E252" s="16" t="n"/>
      <c r="F252" s="17" t="n"/>
      <c r="G252" s="21">
        <f>IF($A252="","",IFERROR(VLOOKUP($A252,Kunden!$A$5:$D$54,4,FALSE),PortfolioVerzug))</f>
        <v/>
      </c>
      <c r="H252" s="14" t="n"/>
      <c r="I252" s="12" t="n"/>
      <c r="J252" s="14" t="n"/>
      <c r="K252" s="22">
        <f>IF($H252&lt;&gt;"",$H252,IF(OR($D252="",$F252=""),"",$D252+$F252+IF($G252="",PortfolioVerzug,$G252)))</f>
        <v/>
      </c>
      <c r="L252" s="23">
        <f>IF($E252="","",IF(OR($I252="J",$J252&lt;&gt;""),0,$E252))</f>
        <v/>
      </c>
      <c r="M252" s="21">
        <f>IF($K252="","",IF(AND($K252&gt;=Planstart,$K252&lt;=Planstart+90),INT(($K252-Planstart)/7)+1,""))</f>
        <v/>
      </c>
      <c r="N252" s="21">
        <f>IF($K252="","",IF(AND($K252+SzVerzug&gt;=Planstart,$K252+SzVerzug&lt;=Planstart+90),INT(($K252+SzVerzug-Planstart)/7)+1,""))</f>
        <v/>
      </c>
      <c r="O252" s="23">
        <f>IF($L252="","",IF($A252=SzAusfall,0,$L252))</f>
        <v/>
      </c>
      <c r="P252" s="13">
        <f>IF($L252="","",IF(AND($L252&gt;0,$K252&lt;&gt;"",$K252&lt;Planstart),"Überfällig: Zahldatum manuell setzen",""))</f>
        <v/>
      </c>
    </row>
    <row r="253">
      <c r="A253" s="12" t="n"/>
      <c r="B253" s="12" t="n"/>
      <c r="C253" s="12" t="n"/>
      <c r="D253" s="14" t="n"/>
      <c r="E253" s="16" t="n"/>
      <c r="F253" s="17" t="n"/>
      <c r="G253" s="21">
        <f>IF($A253="","",IFERROR(VLOOKUP($A253,Kunden!$A$5:$D$54,4,FALSE),PortfolioVerzug))</f>
        <v/>
      </c>
      <c r="H253" s="14" t="n"/>
      <c r="I253" s="12" t="n"/>
      <c r="J253" s="14" t="n"/>
      <c r="K253" s="22">
        <f>IF($H253&lt;&gt;"",$H253,IF(OR($D253="",$F253=""),"",$D253+$F253+IF($G253="",PortfolioVerzug,$G253)))</f>
        <v/>
      </c>
      <c r="L253" s="23">
        <f>IF($E253="","",IF(OR($I253="J",$J253&lt;&gt;""),0,$E253))</f>
        <v/>
      </c>
      <c r="M253" s="21">
        <f>IF($K253="","",IF(AND($K253&gt;=Planstart,$K253&lt;=Planstart+90),INT(($K253-Planstart)/7)+1,""))</f>
        <v/>
      </c>
      <c r="N253" s="21">
        <f>IF($K253="","",IF(AND($K253+SzVerzug&gt;=Planstart,$K253+SzVerzug&lt;=Planstart+90),INT(($K253+SzVerzug-Planstart)/7)+1,""))</f>
        <v/>
      </c>
      <c r="O253" s="23">
        <f>IF($L253="","",IF($A253=SzAusfall,0,$L253))</f>
        <v/>
      </c>
      <c r="P253" s="13">
        <f>IF($L253="","",IF(AND($L253&gt;0,$K253&lt;&gt;"",$K253&lt;Planstart),"Überfällig: Zahldatum manuell setzen",""))</f>
        <v/>
      </c>
    </row>
    <row r="254">
      <c r="A254" s="12" t="n"/>
      <c r="B254" s="12" t="n"/>
      <c r="C254" s="12" t="n"/>
      <c r="D254" s="14" t="n"/>
      <c r="E254" s="16" t="n"/>
      <c r="F254" s="17" t="n"/>
      <c r="G254" s="21">
        <f>IF($A254="","",IFERROR(VLOOKUP($A254,Kunden!$A$5:$D$54,4,FALSE),PortfolioVerzug))</f>
        <v/>
      </c>
      <c r="H254" s="14" t="n"/>
      <c r="I254" s="12" t="n"/>
      <c r="J254" s="14" t="n"/>
      <c r="K254" s="22">
        <f>IF($H254&lt;&gt;"",$H254,IF(OR($D254="",$F254=""),"",$D254+$F254+IF($G254="",PortfolioVerzug,$G254)))</f>
        <v/>
      </c>
      <c r="L254" s="23">
        <f>IF($E254="","",IF(OR($I254="J",$J254&lt;&gt;""),0,$E254))</f>
        <v/>
      </c>
      <c r="M254" s="21">
        <f>IF($K254="","",IF(AND($K254&gt;=Planstart,$K254&lt;=Planstart+90),INT(($K254-Planstart)/7)+1,""))</f>
        <v/>
      </c>
      <c r="N254" s="21">
        <f>IF($K254="","",IF(AND($K254+SzVerzug&gt;=Planstart,$K254+SzVerzug&lt;=Planstart+90),INT(($K254+SzVerzug-Planstart)/7)+1,""))</f>
        <v/>
      </c>
      <c r="O254" s="23">
        <f>IF($L254="","",IF($A254=SzAusfall,0,$L254))</f>
        <v/>
      </c>
      <c r="P254" s="13">
        <f>IF($L254="","",IF(AND($L254&gt;0,$K254&lt;&gt;"",$K254&lt;Planstart),"Überfällig: Zahldatum manuell setzen",""))</f>
        <v/>
      </c>
    </row>
    <row r="255">
      <c r="A255" s="12" t="n"/>
      <c r="B255" s="12" t="n"/>
      <c r="C255" s="12" t="n"/>
      <c r="D255" s="14" t="n"/>
      <c r="E255" s="16" t="n"/>
      <c r="F255" s="17" t="n"/>
      <c r="G255" s="21">
        <f>IF($A255="","",IFERROR(VLOOKUP($A255,Kunden!$A$5:$D$54,4,FALSE),PortfolioVerzug))</f>
        <v/>
      </c>
      <c r="H255" s="14" t="n"/>
      <c r="I255" s="12" t="n"/>
      <c r="J255" s="14" t="n"/>
      <c r="K255" s="22">
        <f>IF($H255&lt;&gt;"",$H255,IF(OR($D255="",$F255=""),"",$D255+$F255+IF($G255="",PortfolioVerzug,$G255)))</f>
        <v/>
      </c>
      <c r="L255" s="23">
        <f>IF($E255="","",IF(OR($I255="J",$J255&lt;&gt;""),0,$E255))</f>
        <v/>
      </c>
      <c r="M255" s="21">
        <f>IF($K255="","",IF(AND($K255&gt;=Planstart,$K255&lt;=Planstart+90),INT(($K255-Planstart)/7)+1,""))</f>
        <v/>
      </c>
      <c r="N255" s="21">
        <f>IF($K255="","",IF(AND($K255+SzVerzug&gt;=Planstart,$K255+SzVerzug&lt;=Planstart+90),INT(($K255+SzVerzug-Planstart)/7)+1,""))</f>
        <v/>
      </c>
      <c r="O255" s="23">
        <f>IF($L255="","",IF($A255=SzAusfall,0,$L255))</f>
        <v/>
      </c>
      <c r="P255" s="13">
        <f>IF($L255="","",IF(AND($L255&gt;0,$K255&lt;&gt;"",$K255&lt;Planstart),"Überfällig: Zahldatum manuell setzen",""))</f>
        <v/>
      </c>
    </row>
    <row r="256">
      <c r="A256" s="12" t="n"/>
      <c r="B256" s="12" t="n"/>
      <c r="C256" s="12" t="n"/>
      <c r="D256" s="14" t="n"/>
      <c r="E256" s="16" t="n"/>
      <c r="F256" s="17" t="n"/>
      <c r="G256" s="21">
        <f>IF($A256="","",IFERROR(VLOOKUP($A256,Kunden!$A$5:$D$54,4,FALSE),PortfolioVerzug))</f>
        <v/>
      </c>
      <c r="H256" s="14" t="n"/>
      <c r="I256" s="12" t="n"/>
      <c r="J256" s="14" t="n"/>
      <c r="K256" s="22">
        <f>IF($H256&lt;&gt;"",$H256,IF(OR($D256="",$F256=""),"",$D256+$F256+IF($G256="",PortfolioVerzug,$G256)))</f>
        <v/>
      </c>
      <c r="L256" s="23">
        <f>IF($E256="","",IF(OR($I256="J",$J256&lt;&gt;""),0,$E256))</f>
        <v/>
      </c>
      <c r="M256" s="21">
        <f>IF($K256="","",IF(AND($K256&gt;=Planstart,$K256&lt;=Planstart+90),INT(($K256-Planstart)/7)+1,""))</f>
        <v/>
      </c>
      <c r="N256" s="21">
        <f>IF($K256="","",IF(AND($K256+SzVerzug&gt;=Planstart,$K256+SzVerzug&lt;=Planstart+90),INT(($K256+SzVerzug-Planstart)/7)+1,""))</f>
        <v/>
      </c>
      <c r="O256" s="23">
        <f>IF($L256="","",IF($A256=SzAusfall,0,$L256))</f>
        <v/>
      </c>
      <c r="P256" s="13">
        <f>IF($L256="","",IF(AND($L256&gt;0,$K256&lt;&gt;"",$K256&lt;Planstart),"Überfällig: Zahldatum manuell setzen",""))</f>
        <v/>
      </c>
    </row>
    <row r="257">
      <c r="A257" s="12" t="n"/>
      <c r="B257" s="12" t="n"/>
      <c r="C257" s="12" t="n"/>
      <c r="D257" s="14" t="n"/>
      <c r="E257" s="16" t="n"/>
      <c r="F257" s="17" t="n"/>
      <c r="G257" s="21">
        <f>IF($A257="","",IFERROR(VLOOKUP($A257,Kunden!$A$5:$D$54,4,FALSE),PortfolioVerzug))</f>
        <v/>
      </c>
      <c r="H257" s="14" t="n"/>
      <c r="I257" s="12" t="n"/>
      <c r="J257" s="14" t="n"/>
      <c r="K257" s="22">
        <f>IF($H257&lt;&gt;"",$H257,IF(OR($D257="",$F257=""),"",$D257+$F257+IF($G257="",PortfolioVerzug,$G257)))</f>
        <v/>
      </c>
      <c r="L257" s="23">
        <f>IF($E257="","",IF(OR($I257="J",$J257&lt;&gt;""),0,$E257))</f>
        <v/>
      </c>
      <c r="M257" s="21">
        <f>IF($K257="","",IF(AND($K257&gt;=Planstart,$K257&lt;=Planstart+90),INT(($K257-Planstart)/7)+1,""))</f>
        <v/>
      </c>
      <c r="N257" s="21">
        <f>IF($K257="","",IF(AND($K257+SzVerzug&gt;=Planstart,$K257+SzVerzug&lt;=Planstart+90),INT(($K257+SzVerzug-Planstart)/7)+1,""))</f>
        <v/>
      </c>
      <c r="O257" s="23">
        <f>IF($L257="","",IF($A257=SzAusfall,0,$L257))</f>
        <v/>
      </c>
      <c r="P257" s="13">
        <f>IF($L257="","",IF(AND($L257&gt;0,$K257&lt;&gt;"",$K257&lt;Planstart),"Überfällig: Zahldatum manuell setzen",""))</f>
        <v/>
      </c>
    </row>
    <row r="258">
      <c r="A258" s="12" t="n"/>
      <c r="B258" s="12" t="n"/>
      <c r="C258" s="12" t="n"/>
      <c r="D258" s="14" t="n"/>
      <c r="E258" s="16" t="n"/>
      <c r="F258" s="17" t="n"/>
      <c r="G258" s="21">
        <f>IF($A258="","",IFERROR(VLOOKUP($A258,Kunden!$A$5:$D$54,4,FALSE),PortfolioVerzug))</f>
        <v/>
      </c>
      <c r="H258" s="14" t="n"/>
      <c r="I258" s="12" t="n"/>
      <c r="J258" s="14" t="n"/>
      <c r="K258" s="22">
        <f>IF($H258&lt;&gt;"",$H258,IF(OR($D258="",$F258=""),"",$D258+$F258+IF($G258="",PortfolioVerzug,$G258)))</f>
        <v/>
      </c>
      <c r="L258" s="23">
        <f>IF($E258="","",IF(OR($I258="J",$J258&lt;&gt;""),0,$E258))</f>
        <v/>
      </c>
      <c r="M258" s="21">
        <f>IF($K258="","",IF(AND($K258&gt;=Planstart,$K258&lt;=Planstart+90),INT(($K258-Planstart)/7)+1,""))</f>
        <v/>
      </c>
      <c r="N258" s="21">
        <f>IF($K258="","",IF(AND($K258+SzVerzug&gt;=Planstart,$K258+SzVerzug&lt;=Planstart+90),INT(($K258+SzVerzug-Planstart)/7)+1,""))</f>
        <v/>
      </c>
      <c r="O258" s="23">
        <f>IF($L258="","",IF($A258=SzAusfall,0,$L258))</f>
        <v/>
      </c>
      <c r="P258" s="13">
        <f>IF($L258="","",IF(AND($L258&gt;0,$K258&lt;&gt;"",$K258&lt;Planstart),"Überfällig: Zahldatum manuell setzen",""))</f>
        <v/>
      </c>
    </row>
    <row r="259">
      <c r="A259" s="12" t="n"/>
      <c r="B259" s="12" t="n"/>
      <c r="C259" s="12" t="n"/>
      <c r="D259" s="14" t="n"/>
      <c r="E259" s="16" t="n"/>
      <c r="F259" s="17" t="n"/>
      <c r="G259" s="21">
        <f>IF($A259="","",IFERROR(VLOOKUP($A259,Kunden!$A$5:$D$54,4,FALSE),PortfolioVerzug))</f>
        <v/>
      </c>
      <c r="H259" s="14" t="n"/>
      <c r="I259" s="12" t="n"/>
      <c r="J259" s="14" t="n"/>
      <c r="K259" s="22">
        <f>IF($H259&lt;&gt;"",$H259,IF(OR($D259="",$F259=""),"",$D259+$F259+IF($G259="",PortfolioVerzug,$G259)))</f>
        <v/>
      </c>
      <c r="L259" s="23">
        <f>IF($E259="","",IF(OR($I259="J",$J259&lt;&gt;""),0,$E259))</f>
        <v/>
      </c>
      <c r="M259" s="21">
        <f>IF($K259="","",IF(AND($K259&gt;=Planstart,$K259&lt;=Planstart+90),INT(($K259-Planstart)/7)+1,""))</f>
        <v/>
      </c>
      <c r="N259" s="21">
        <f>IF($K259="","",IF(AND($K259+SzVerzug&gt;=Planstart,$K259+SzVerzug&lt;=Planstart+90),INT(($K259+SzVerzug-Planstart)/7)+1,""))</f>
        <v/>
      </c>
      <c r="O259" s="23">
        <f>IF($L259="","",IF($A259=SzAusfall,0,$L259))</f>
        <v/>
      </c>
      <c r="P259" s="13">
        <f>IF($L259="","",IF(AND($L259&gt;0,$K259&lt;&gt;"",$K259&lt;Planstart),"Überfällig: Zahldatum manuell setzen",""))</f>
        <v/>
      </c>
    </row>
    <row r="260">
      <c r="A260" s="12" t="n"/>
      <c r="B260" s="12" t="n"/>
      <c r="C260" s="12" t="n"/>
      <c r="D260" s="14" t="n"/>
      <c r="E260" s="16" t="n"/>
      <c r="F260" s="17" t="n"/>
      <c r="G260" s="21">
        <f>IF($A260="","",IFERROR(VLOOKUP($A260,Kunden!$A$5:$D$54,4,FALSE),PortfolioVerzug))</f>
        <v/>
      </c>
      <c r="H260" s="14" t="n"/>
      <c r="I260" s="12" t="n"/>
      <c r="J260" s="14" t="n"/>
      <c r="K260" s="22">
        <f>IF($H260&lt;&gt;"",$H260,IF(OR($D260="",$F260=""),"",$D260+$F260+IF($G260="",PortfolioVerzug,$G260)))</f>
        <v/>
      </c>
      <c r="L260" s="23">
        <f>IF($E260="","",IF(OR($I260="J",$J260&lt;&gt;""),0,$E260))</f>
        <v/>
      </c>
      <c r="M260" s="21">
        <f>IF($K260="","",IF(AND($K260&gt;=Planstart,$K260&lt;=Planstart+90),INT(($K260-Planstart)/7)+1,""))</f>
        <v/>
      </c>
      <c r="N260" s="21">
        <f>IF($K260="","",IF(AND($K260+SzVerzug&gt;=Planstart,$K260+SzVerzug&lt;=Planstart+90),INT(($K260+SzVerzug-Planstart)/7)+1,""))</f>
        <v/>
      </c>
      <c r="O260" s="23">
        <f>IF($L260="","",IF($A260=SzAusfall,0,$L260))</f>
        <v/>
      </c>
      <c r="P260" s="13">
        <f>IF($L260="","",IF(AND($L260&gt;0,$K260&lt;&gt;"",$K260&lt;Planstart),"Überfällig: Zahldatum manuell setzen",""))</f>
        <v/>
      </c>
    </row>
    <row r="261">
      <c r="A261" s="12" t="n"/>
      <c r="B261" s="12" t="n"/>
      <c r="C261" s="12" t="n"/>
      <c r="D261" s="14" t="n"/>
      <c r="E261" s="16" t="n"/>
      <c r="F261" s="17" t="n"/>
      <c r="G261" s="21">
        <f>IF($A261="","",IFERROR(VLOOKUP($A261,Kunden!$A$5:$D$54,4,FALSE),PortfolioVerzug))</f>
        <v/>
      </c>
      <c r="H261" s="14" t="n"/>
      <c r="I261" s="12" t="n"/>
      <c r="J261" s="14" t="n"/>
      <c r="K261" s="22">
        <f>IF($H261&lt;&gt;"",$H261,IF(OR($D261="",$F261=""),"",$D261+$F261+IF($G261="",PortfolioVerzug,$G261)))</f>
        <v/>
      </c>
      <c r="L261" s="23">
        <f>IF($E261="","",IF(OR($I261="J",$J261&lt;&gt;""),0,$E261))</f>
        <v/>
      </c>
      <c r="M261" s="21">
        <f>IF($K261="","",IF(AND($K261&gt;=Planstart,$K261&lt;=Planstart+90),INT(($K261-Planstart)/7)+1,""))</f>
        <v/>
      </c>
      <c r="N261" s="21">
        <f>IF($K261="","",IF(AND($K261+SzVerzug&gt;=Planstart,$K261+SzVerzug&lt;=Planstart+90),INT(($K261+SzVerzug-Planstart)/7)+1,""))</f>
        <v/>
      </c>
      <c r="O261" s="23">
        <f>IF($L261="","",IF($A261=SzAusfall,0,$L261))</f>
        <v/>
      </c>
      <c r="P261" s="13">
        <f>IF($L261="","",IF(AND($L261&gt;0,$K261&lt;&gt;"",$K261&lt;Planstart),"Überfällig: Zahldatum manuell setzen",""))</f>
        <v/>
      </c>
    </row>
    <row r="262">
      <c r="A262" s="12" t="n"/>
      <c r="B262" s="12" t="n"/>
      <c r="C262" s="12" t="n"/>
      <c r="D262" s="14" t="n"/>
      <c r="E262" s="16" t="n"/>
      <c r="F262" s="17" t="n"/>
      <c r="G262" s="21">
        <f>IF($A262="","",IFERROR(VLOOKUP($A262,Kunden!$A$5:$D$54,4,FALSE),PortfolioVerzug))</f>
        <v/>
      </c>
      <c r="H262" s="14" t="n"/>
      <c r="I262" s="12" t="n"/>
      <c r="J262" s="14" t="n"/>
      <c r="K262" s="22">
        <f>IF($H262&lt;&gt;"",$H262,IF(OR($D262="",$F262=""),"",$D262+$F262+IF($G262="",PortfolioVerzug,$G262)))</f>
        <v/>
      </c>
      <c r="L262" s="23">
        <f>IF($E262="","",IF(OR($I262="J",$J262&lt;&gt;""),0,$E262))</f>
        <v/>
      </c>
      <c r="M262" s="21">
        <f>IF($K262="","",IF(AND($K262&gt;=Planstart,$K262&lt;=Planstart+90),INT(($K262-Planstart)/7)+1,""))</f>
        <v/>
      </c>
      <c r="N262" s="21">
        <f>IF($K262="","",IF(AND($K262+SzVerzug&gt;=Planstart,$K262+SzVerzug&lt;=Planstart+90),INT(($K262+SzVerzug-Planstart)/7)+1,""))</f>
        <v/>
      </c>
      <c r="O262" s="23">
        <f>IF($L262="","",IF($A262=SzAusfall,0,$L262))</f>
        <v/>
      </c>
      <c r="P262" s="13">
        <f>IF($L262="","",IF(AND($L262&gt;0,$K262&lt;&gt;"",$K262&lt;Planstart),"Überfällig: Zahldatum manuell setzen",""))</f>
        <v/>
      </c>
    </row>
    <row r="263">
      <c r="A263" s="12" t="n"/>
      <c r="B263" s="12" t="n"/>
      <c r="C263" s="12" t="n"/>
      <c r="D263" s="14" t="n"/>
      <c r="E263" s="16" t="n"/>
      <c r="F263" s="17" t="n"/>
      <c r="G263" s="21">
        <f>IF($A263="","",IFERROR(VLOOKUP($A263,Kunden!$A$5:$D$54,4,FALSE),PortfolioVerzug))</f>
        <v/>
      </c>
      <c r="H263" s="14" t="n"/>
      <c r="I263" s="12" t="n"/>
      <c r="J263" s="14" t="n"/>
      <c r="K263" s="22">
        <f>IF($H263&lt;&gt;"",$H263,IF(OR($D263="",$F263=""),"",$D263+$F263+IF($G263="",PortfolioVerzug,$G263)))</f>
        <v/>
      </c>
      <c r="L263" s="23">
        <f>IF($E263="","",IF(OR($I263="J",$J263&lt;&gt;""),0,$E263))</f>
        <v/>
      </c>
      <c r="M263" s="21">
        <f>IF($K263="","",IF(AND($K263&gt;=Planstart,$K263&lt;=Planstart+90),INT(($K263-Planstart)/7)+1,""))</f>
        <v/>
      </c>
      <c r="N263" s="21">
        <f>IF($K263="","",IF(AND($K263+SzVerzug&gt;=Planstart,$K263+SzVerzug&lt;=Planstart+90),INT(($K263+SzVerzug-Planstart)/7)+1,""))</f>
        <v/>
      </c>
      <c r="O263" s="23">
        <f>IF($L263="","",IF($A263=SzAusfall,0,$L263))</f>
        <v/>
      </c>
      <c r="P263" s="13">
        <f>IF($L263="","",IF(AND($L263&gt;0,$K263&lt;&gt;"",$K263&lt;Planstart),"Überfällig: Zahldatum manuell setzen",""))</f>
        <v/>
      </c>
    </row>
    <row r="264">
      <c r="A264" s="12" t="n"/>
      <c r="B264" s="12" t="n"/>
      <c r="C264" s="12" t="n"/>
      <c r="D264" s="14" t="n"/>
      <c r="E264" s="16" t="n"/>
      <c r="F264" s="17" t="n"/>
      <c r="G264" s="21">
        <f>IF($A264="","",IFERROR(VLOOKUP($A264,Kunden!$A$5:$D$54,4,FALSE),PortfolioVerzug))</f>
        <v/>
      </c>
      <c r="H264" s="14" t="n"/>
      <c r="I264" s="12" t="n"/>
      <c r="J264" s="14" t="n"/>
      <c r="K264" s="22">
        <f>IF($H264&lt;&gt;"",$H264,IF(OR($D264="",$F264=""),"",$D264+$F264+IF($G264="",PortfolioVerzug,$G264)))</f>
        <v/>
      </c>
      <c r="L264" s="23">
        <f>IF($E264="","",IF(OR($I264="J",$J264&lt;&gt;""),0,$E264))</f>
        <v/>
      </c>
      <c r="M264" s="21">
        <f>IF($K264="","",IF(AND($K264&gt;=Planstart,$K264&lt;=Planstart+90),INT(($K264-Planstart)/7)+1,""))</f>
        <v/>
      </c>
      <c r="N264" s="21">
        <f>IF($K264="","",IF(AND($K264+SzVerzug&gt;=Planstart,$K264+SzVerzug&lt;=Planstart+90),INT(($K264+SzVerzug-Planstart)/7)+1,""))</f>
        <v/>
      </c>
      <c r="O264" s="23">
        <f>IF($L264="","",IF($A264=SzAusfall,0,$L264))</f>
        <v/>
      </c>
      <c r="P264" s="13">
        <f>IF($L264="","",IF(AND($L264&gt;0,$K264&lt;&gt;"",$K264&lt;Planstart),"Überfällig: Zahldatum manuell setzen",""))</f>
        <v/>
      </c>
    </row>
    <row r="265">
      <c r="A265" s="12" t="n"/>
      <c r="B265" s="12" t="n"/>
      <c r="C265" s="12" t="n"/>
      <c r="D265" s="14" t="n"/>
      <c r="E265" s="16" t="n"/>
      <c r="F265" s="17" t="n"/>
      <c r="G265" s="21">
        <f>IF($A265="","",IFERROR(VLOOKUP($A265,Kunden!$A$5:$D$54,4,FALSE),PortfolioVerzug))</f>
        <v/>
      </c>
      <c r="H265" s="14" t="n"/>
      <c r="I265" s="12" t="n"/>
      <c r="J265" s="14" t="n"/>
      <c r="K265" s="22">
        <f>IF($H265&lt;&gt;"",$H265,IF(OR($D265="",$F265=""),"",$D265+$F265+IF($G265="",PortfolioVerzug,$G265)))</f>
        <v/>
      </c>
      <c r="L265" s="23">
        <f>IF($E265="","",IF(OR($I265="J",$J265&lt;&gt;""),0,$E265))</f>
        <v/>
      </c>
      <c r="M265" s="21">
        <f>IF($K265="","",IF(AND($K265&gt;=Planstart,$K265&lt;=Planstart+90),INT(($K265-Planstart)/7)+1,""))</f>
        <v/>
      </c>
      <c r="N265" s="21">
        <f>IF($K265="","",IF(AND($K265+SzVerzug&gt;=Planstart,$K265+SzVerzug&lt;=Planstart+90),INT(($K265+SzVerzug-Planstart)/7)+1,""))</f>
        <v/>
      </c>
      <c r="O265" s="23">
        <f>IF($L265="","",IF($A265=SzAusfall,0,$L265))</f>
        <v/>
      </c>
      <c r="P265" s="13">
        <f>IF($L265="","",IF(AND($L265&gt;0,$K265&lt;&gt;"",$K265&lt;Planstart),"Überfällig: Zahldatum manuell setzen",""))</f>
        <v/>
      </c>
    </row>
    <row r="266">
      <c r="A266" s="12" t="n"/>
      <c r="B266" s="12" t="n"/>
      <c r="C266" s="12" t="n"/>
      <c r="D266" s="14" t="n"/>
      <c r="E266" s="16" t="n"/>
      <c r="F266" s="17" t="n"/>
      <c r="G266" s="21">
        <f>IF($A266="","",IFERROR(VLOOKUP($A266,Kunden!$A$5:$D$54,4,FALSE),PortfolioVerzug))</f>
        <v/>
      </c>
      <c r="H266" s="14" t="n"/>
      <c r="I266" s="12" t="n"/>
      <c r="J266" s="14" t="n"/>
      <c r="K266" s="22">
        <f>IF($H266&lt;&gt;"",$H266,IF(OR($D266="",$F266=""),"",$D266+$F266+IF($G266="",PortfolioVerzug,$G266)))</f>
        <v/>
      </c>
      <c r="L266" s="23">
        <f>IF($E266="","",IF(OR($I266="J",$J266&lt;&gt;""),0,$E266))</f>
        <v/>
      </c>
      <c r="M266" s="21">
        <f>IF($K266="","",IF(AND($K266&gt;=Planstart,$K266&lt;=Planstart+90),INT(($K266-Planstart)/7)+1,""))</f>
        <v/>
      </c>
      <c r="N266" s="21">
        <f>IF($K266="","",IF(AND($K266+SzVerzug&gt;=Planstart,$K266+SzVerzug&lt;=Planstart+90),INT(($K266+SzVerzug-Planstart)/7)+1,""))</f>
        <v/>
      </c>
      <c r="O266" s="23">
        <f>IF($L266="","",IF($A266=SzAusfall,0,$L266))</f>
        <v/>
      </c>
      <c r="P266" s="13">
        <f>IF($L266="","",IF(AND($L266&gt;0,$K266&lt;&gt;"",$K266&lt;Planstart),"Überfällig: Zahldatum manuell setzen",""))</f>
        <v/>
      </c>
    </row>
    <row r="267">
      <c r="A267" s="12" t="n"/>
      <c r="B267" s="12" t="n"/>
      <c r="C267" s="12" t="n"/>
      <c r="D267" s="14" t="n"/>
      <c r="E267" s="16" t="n"/>
      <c r="F267" s="17" t="n"/>
      <c r="G267" s="21">
        <f>IF($A267="","",IFERROR(VLOOKUP($A267,Kunden!$A$5:$D$54,4,FALSE),PortfolioVerzug))</f>
        <v/>
      </c>
      <c r="H267" s="14" t="n"/>
      <c r="I267" s="12" t="n"/>
      <c r="J267" s="14" t="n"/>
      <c r="K267" s="22">
        <f>IF($H267&lt;&gt;"",$H267,IF(OR($D267="",$F267=""),"",$D267+$F267+IF($G267="",PortfolioVerzug,$G267)))</f>
        <v/>
      </c>
      <c r="L267" s="23">
        <f>IF($E267="","",IF(OR($I267="J",$J267&lt;&gt;""),0,$E267))</f>
        <v/>
      </c>
      <c r="M267" s="21">
        <f>IF($K267="","",IF(AND($K267&gt;=Planstart,$K267&lt;=Planstart+90),INT(($K267-Planstart)/7)+1,""))</f>
        <v/>
      </c>
      <c r="N267" s="21">
        <f>IF($K267="","",IF(AND($K267+SzVerzug&gt;=Planstart,$K267+SzVerzug&lt;=Planstart+90),INT(($K267+SzVerzug-Planstart)/7)+1,""))</f>
        <v/>
      </c>
      <c r="O267" s="23">
        <f>IF($L267="","",IF($A267=SzAusfall,0,$L267))</f>
        <v/>
      </c>
      <c r="P267" s="13">
        <f>IF($L267="","",IF(AND($L267&gt;0,$K267&lt;&gt;"",$K267&lt;Planstart),"Überfällig: Zahldatum manuell setzen",""))</f>
        <v/>
      </c>
    </row>
    <row r="268">
      <c r="A268" s="12" t="n"/>
      <c r="B268" s="12" t="n"/>
      <c r="C268" s="12" t="n"/>
      <c r="D268" s="14" t="n"/>
      <c r="E268" s="16" t="n"/>
      <c r="F268" s="17" t="n"/>
      <c r="G268" s="21">
        <f>IF($A268="","",IFERROR(VLOOKUP($A268,Kunden!$A$5:$D$54,4,FALSE),PortfolioVerzug))</f>
        <v/>
      </c>
      <c r="H268" s="14" t="n"/>
      <c r="I268" s="12" t="n"/>
      <c r="J268" s="14" t="n"/>
      <c r="K268" s="22">
        <f>IF($H268&lt;&gt;"",$H268,IF(OR($D268="",$F268=""),"",$D268+$F268+IF($G268="",PortfolioVerzug,$G268)))</f>
        <v/>
      </c>
      <c r="L268" s="23">
        <f>IF($E268="","",IF(OR($I268="J",$J268&lt;&gt;""),0,$E268))</f>
        <v/>
      </c>
      <c r="M268" s="21">
        <f>IF($K268="","",IF(AND($K268&gt;=Planstart,$K268&lt;=Planstart+90),INT(($K268-Planstart)/7)+1,""))</f>
        <v/>
      </c>
      <c r="N268" s="21">
        <f>IF($K268="","",IF(AND($K268+SzVerzug&gt;=Planstart,$K268+SzVerzug&lt;=Planstart+90),INT(($K268+SzVerzug-Planstart)/7)+1,""))</f>
        <v/>
      </c>
      <c r="O268" s="23">
        <f>IF($L268="","",IF($A268=SzAusfall,0,$L268))</f>
        <v/>
      </c>
      <c r="P268" s="13">
        <f>IF($L268="","",IF(AND($L268&gt;0,$K268&lt;&gt;"",$K268&lt;Planstart),"Überfällig: Zahldatum manuell setzen",""))</f>
        <v/>
      </c>
    </row>
    <row r="269">
      <c r="A269" s="12" t="n"/>
      <c r="B269" s="12" t="n"/>
      <c r="C269" s="12" t="n"/>
      <c r="D269" s="14" t="n"/>
      <c r="E269" s="16" t="n"/>
      <c r="F269" s="17" t="n"/>
      <c r="G269" s="21">
        <f>IF($A269="","",IFERROR(VLOOKUP($A269,Kunden!$A$5:$D$54,4,FALSE),PortfolioVerzug))</f>
        <v/>
      </c>
      <c r="H269" s="14" t="n"/>
      <c r="I269" s="12" t="n"/>
      <c r="J269" s="14" t="n"/>
      <c r="K269" s="22">
        <f>IF($H269&lt;&gt;"",$H269,IF(OR($D269="",$F269=""),"",$D269+$F269+IF($G269="",PortfolioVerzug,$G269)))</f>
        <v/>
      </c>
      <c r="L269" s="23">
        <f>IF($E269="","",IF(OR($I269="J",$J269&lt;&gt;""),0,$E269))</f>
        <v/>
      </c>
      <c r="M269" s="21">
        <f>IF($K269="","",IF(AND($K269&gt;=Planstart,$K269&lt;=Planstart+90),INT(($K269-Planstart)/7)+1,""))</f>
        <v/>
      </c>
      <c r="N269" s="21">
        <f>IF($K269="","",IF(AND($K269+SzVerzug&gt;=Planstart,$K269+SzVerzug&lt;=Planstart+90),INT(($K269+SzVerzug-Planstart)/7)+1,""))</f>
        <v/>
      </c>
      <c r="O269" s="23">
        <f>IF($L269="","",IF($A269=SzAusfall,0,$L269))</f>
        <v/>
      </c>
      <c r="P269" s="13">
        <f>IF($L269="","",IF(AND($L269&gt;0,$K269&lt;&gt;"",$K269&lt;Planstart),"Überfällig: Zahldatum manuell setzen",""))</f>
        <v/>
      </c>
    </row>
    <row r="270">
      <c r="A270" s="12" t="n"/>
      <c r="B270" s="12" t="n"/>
      <c r="C270" s="12" t="n"/>
      <c r="D270" s="14" t="n"/>
      <c r="E270" s="16" t="n"/>
      <c r="F270" s="17" t="n"/>
      <c r="G270" s="21">
        <f>IF($A270="","",IFERROR(VLOOKUP($A270,Kunden!$A$5:$D$54,4,FALSE),PortfolioVerzug))</f>
        <v/>
      </c>
      <c r="H270" s="14" t="n"/>
      <c r="I270" s="12" t="n"/>
      <c r="J270" s="14" t="n"/>
      <c r="K270" s="22">
        <f>IF($H270&lt;&gt;"",$H270,IF(OR($D270="",$F270=""),"",$D270+$F270+IF($G270="",PortfolioVerzug,$G270)))</f>
        <v/>
      </c>
      <c r="L270" s="23">
        <f>IF($E270="","",IF(OR($I270="J",$J270&lt;&gt;""),0,$E270))</f>
        <v/>
      </c>
      <c r="M270" s="21">
        <f>IF($K270="","",IF(AND($K270&gt;=Planstart,$K270&lt;=Planstart+90),INT(($K270-Planstart)/7)+1,""))</f>
        <v/>
      </c>
      <c r="N270" s="21">
        <f>IF($K270="","",IF(AND($K270+SzVerzug&gt;=Planstart,$K270+SzVerzug&lt;=Planstart+90),INT(($K270+SzVerzug-Planstart)/7)+1,""))</f>
        <v/>
      </c>
      <c r="O270" s="23">
        <f>IF($L270="","",IF($A270=SzAusfall,0,$L270))</f>
        <v/>
      </c>
      <c r="P270" s="13">
        <f>IF($L270="","",IF(AND($L270&gt;0,$K270&lt;&gt;"",$K270&lt;Planstart),"Überfällig: Zahldatum manuell setzen",""))</f>
        <v/>
      </c>
    </row>
    <row r="271">
      <c r="A271" s="12" t="n"/>
      <c r="B271" s="12" t="n"/>
      <c r="C271" s="12" t="n"/>
      <c r="D271" s="14" t="n"/>
      <c r="E271" s="16" t="n"/>
      <c r="F271" s="17" t="n"/>
      <c r="G271" s="21">
        <f>IF($A271="","",IFERROR(VLOOKUP($A271,Kunden!$A$5:$D$54,4,FALSE),PortfolioVerzug))</f>
        <v/>
      </c>
      <c r="H271" s="14" t="n"/>
      <c r="I271" s="12" t="n"/>
      <c r="J271" s="14" t="n"/>
      <c r="K271" s="22">
        <f>IF($H271&lt;&gt;"",$H271,IF(OR($D271="",$F271=""),"",$D271+$F271+IF($G271="",PortfolioVerzug,$G271)))</f>
        <v/>
      </c>
      <c r="L271" s="23">
        <f>IF($E271="","",IF(OR($I271="J",$J271&lt;&gt;""),0,$E271))</f>
        <v/>
      </c>
      <c r="M271" s="21">
        <f>IF($K271="","",IF(AND($K271&gt;=Planstart,$K271&lt;=Planstart+90),INT(($K271-Planstart)/7)+1,""))</f>
        <v/>
      </c>
      <c r="N271" s="21">
        <f>IF($K271="","",IF(AND($K271+SzVerzug&gt;=Planstart,$K271+SzVerzug&lt;=Planstart+90),INT(($K271+SzVerzug-Planstart)/7)+1,""))</f>
        <v/>
      </c>
      <c r="O271" s="23">
        <f>IF($L271="","",IF($A271=SzAusfall,0,$L271))</f>
        <v/>
      </c>
      <c r="P271" s="13">
        <f>IF($L271="","",IF(AND($L271&gt;0,$K271&lt;&gt;"",$K271&lt;Planstart),"Überfällig: Zahldatum manuell setzen",""))</f>
        <v/>
      </c>
    </row>
    <row r="272">
      <c r="A272" s="12" t="n"/>
      <c r="B272" s="12" t="n"/>
      <c r="C272" s="12" t="n"/>
      <c r="D272" s="14" t="n"/>
      <c r="E272" s="16" t="n"/>
      <c r="F272" s="17" t="n"/>
      <c r="G272" s="21">
        <f>IF($A272="","",IFERROR(VLOOKUP($A272,Kunden!$A$5:$D$54,4,FALSE),PortfolioVerzug))</f>
        <v/>
      </c>
      <c r="H272" s="14" t="n"/>
      <c r="I272" s="12" t="n"/>
      <c r="J272" s="14" t="n"/>
      <c r="K272" s="22">
        <f>IF($H272&lt;&gt;"",$H272,IF(OR($D272="",$F272=""),"",$D272+$F272+IF($G272="",PortfolioVerzug,$G272)))</f>
        <v/>
      </c>
      <c r="L272" s="23">
        <f>IF($E272="","",IF(OR($I272="J",$J272&lt;&gt;""),0,$E272))</f>
        <v/>
      </c>
      <c r="M272" s="21">
        <f>IF($K272="","",IF(AND($K272&gt;=Planstart,$K272&lt;=Planstart+90),INT(($K272-Planstart)/7)+1,""))</f>
        <v/>
      </c>
      <c r="N272" s="21">
        <f>IF($K272="","",IF(AND($K272+SzVerzug&gt;=Planstart,$K272+SzVerzug&lt;=Planstart+90),INT(($K272+SzVerzug-Planstart)/7)+1,""))</f>
        <v/>
      </c>
      <c r="O272" s="23">
        <f>IF($L272="","",IF($A272=SzAusfall,0,$L272))</f>
        <v/>
      </c>
      <c r="P272" s="13">
        <f>IF($L272="","",IF(AND($L272&gt;0,$K272&lt;&gt;"",$K272&lt;Planstart),"Überfällig: Zahldatum manuell setzen",""))</f>
        <v/>
      </c>
    </row>
    <row r="273">
      <c r="A273" s="12" t="n"/>
      <c r="B273" s="12" t="n"/>
      <c r="C273" s="12" t="n"/>
      <c r="D273" s="14" t="n"/>
      <c r="E273" s="16" t="n"/>
      <c r="F273" s="17" t="n"/>
      <c r="G273" s="21">
        <f>IF($A273="","",IFERROR(VLOOKUP($A273,Kunden!$A$5:$D$54,4,FALSE),PortfolioVerzug))</f>
        <v/>
      </c>
      <c r="H273" s="14" t="n"/>
      <c r="I273" s="12" t="n"/>
      <c r="J273" s="14" t="n"/>
      <c r="K273" s="22">
        <f>IF($H273&lt;&gt;"",$H273,IF(OR($D273="",$F273=""),"",$D273+$F273+IF($G273="",PortfolioVerzug,$G273)))</f>
        <v/>
      </c>
      <c r="L273" s="23">
        <f>IF($E273="","",IF(OR($I273="J",$J273&lt;&gt;""),0,$E273))</f>
        <v/>
      </c>
      <c r="M273" s="21">
        <f>IF($K273="","",IF(AND($K273&gt;=Planstart,$K273&lt;=Planstart+90),INT(($K273-Planstart)/7)+1,""))</f>
        <v/>
      </c>
      <c r="N273" s="21">
        <f>IF($K273="","",IF(AND($K273+SzVerzug&gt;=Planstart,$K273+SzVerzug&lt;=Planstart+90),INT(($K273+SzVerzug-Planstart)/7)+1,""))</f>
        <v/>
      </c>
      <c r="O273" s="23">
        <f>IF($L273="","",IF($A273=SzAusfall,0,$L273))</f>
        <v/>
      </c>
      <c r="P273" s="13">
        <f>IF($L273="","",IF(AND($L273&gt;0,$K273&lt;&gt;"",$K273&lt;Planstart),"Überfällig: Zahldatum manuell setzen",""))</f>
        <v/>
      </c>
    </row>
    <row r="274">
      <c r="A274" s="12" t="n"/>
      <c r="B274" s="12" t="n"/>
      <c r="C274" s="12" t="n"/>
      <c r="D274" s="14" t="n"/>
      <c r="E274" s="16" t="n"/>
      <c r="F274" s="17" t="n"/>
      <c r="G274" s="21">
        <f>IF($A274="","",IFERROR(VLOOKUP($A274,Kunden!$A$5:$D$54,4,FALSE),PortfolioVerzug))</f>
        <v/>
      </c>
      <c r="H274" s="14" t="n"/>
      <c r="I274" s="12" t="n"/>
      <c r="J274" s="14" t="n"/>
      <c r="K274" s="22">
        <f>IF($H274&lt;&gt;"",$H274,IF(OR($D274="",$F274=""),"",$D274+$F274+IF($G274="",PortfolioVerzug,$G274)))</f>
        <v/>
      </c>
      <c r="L274" s="23">
        <f>IF($E274="","",IF(OR($I274="J",$J274&lt;&gt;""),0,$E274))</f>
        <v/>
      </c>
      <c r="M274" s="21">
        <f>IF($K274="","",IF(AND($K274&gt;=Planstart,$K274&lt;=Planstart+90),INT(($K274-Planstart)/7)+1,""))</f>
        <v/>
      </c>
      <c r="N274" s="21">
        <f>IF($K274="","",IF(AND($K274+SzVerzug&gt;=Planstart,$K274+SzVerzug&lt;=Planstart+90),INT(($K274+SzVerzug-Planstart)/7)+1,""))</f>
        <v/>
      </c>
      <c r="O274" s="23">
        <f>IF($L274="","",IF($A274=SzAusfall,0,$L274))</f>
        <v/>
      </c>
      <c r="P274" s="13">
        <f>IF($L274="","",IF(AND($L274&gt;0,$K274&lt;&gt;"",$K274&lt;Planstart),"Überfällig: Zahldatum manuell setzen",""))</f>
        <v/>
      </c>
    </row>
    <row r="275">
      <c r="A275" s="12" t="n"/>
      <c r="B275" s="12" t="n"/>
      <c r="C275" s="12" t="n"/>
      <c r="D275" s="14" t="n"/>
      <c r="E275" s="16" t="n"/>
      <c r="F275" s="17" t="n"/>
      <c r="G275" s="21">
        <f>IF($A275="","",IFERROR(VLOOKUP($A275,Kunden!$A$5:$D$54,4,FALSE),PortfolioVerzug))</f>
        <v/>
      </c>
      <c r="H275" s="14" t="n"/>
      <c r="I275" s="12" t="n"/>
      <c r="J275" s="14" t="n"/>
      <c r="K275" s="22">
        <f>IF($H275&lt;&gt;"",$H275,IF(OR($D275="",$F275=""),"",$D275+$F275+IF($G275="",PortfolioVerzug,$G275)))</f>
        <v/>
      </c>
      <c r="L275" s="23">
        <f>IF($E275="","",IF(OR($I275="J",$J275&lt;&gt;""),0,$E275))</f>
        <v/>
      </c>
      <c r="M275" s="21">
        <f>IF($K275="","",IF(AND($K275&gt;=Planstart,$K275&lt;=Planstart+90),INT(($K275-Planstart)/7)+1,""))</f>
        <v/>
      </c>
      <c r="N275" s="21">
        <f>IF($K275="","",IF(AND($K275+SzVerzug&gt;=Planstart,$K275+SzVerzug&lt;=Planstart+90),INT(($K275+SzVerzug-Planstart)/7)+1,""))</f>
        <v/>
      </c>
      <c r="O275" s="23">
        <f>IF($L275="","",IF($A275=SzAusfall,0,$L275))</f>
        <v/>
      </c>
      <c r="P275" s="13">
        <f>IF($L275="","",IF(AND($L275&gt;0,$K275&lt;&gt;"",$K275&lt;Planstart),"Überfällig: Zahldatum manuell setzen",""))</f>
        <v/>
      </c>
    </row>
    <row r="276">
      <c r="A276" s="12" t="n"/>
      <c r="B276" s="12" t="n"/>
      <c r="C276" s="12" t="n"/>
      <c r="D276" s="14" t="n"/>
      <c r="E276" s="16" t="n"/>
      <c r="F276" s="17" t="n"/>
      <c r="G276" s="21">
        <f>IF($A276="","",IFERROR(VLOOKUP($A276,Kunden!$A$5:$D$54,4,FALSE),PortfolioVerzug))</f>
        <v/>
      </c>
      <c r="H276" s="14" t="n"/>
      <c r="I276" s="12" t="n"/>
      <c r="J276" s="14" t="n"/>
      <c r="K276" s="22">
        <f>IF($H276&lt;&gt;"",$H276,IF(OR($D276="",$F276=""),"",$D276+$F276+IF($G276="",PortfolioVerzug,$G276)))</f>
        <v/>
      </c>
      <c r="L276" s="23">
        <f>IF($E276="","",IF(OR($I276="J",$J276&lt;&gt;""),0,$E276))</f>
        <v/>
      </c>
      <c r="M276" s="21">
        <f>IF($K276="","",IF(AND($K276&gt;=Planstart,$K276&lt;=Planstart+90),INT(($K276-Planstart)/7)+1,""))</f>
        <v/>
      </c>
      <c r="N276" s="21">
        <f>IF($K276="","",IF(AND($K276+SzVerzug&gt;=Planstart,$K276+SzVerzug&lt;=Planstart+90),INT(($K276+SzVerzug-Planstart)/7)+1,""))</f>
        <v/>
      </c>
      <c r="O276" s="23">
        <f>IF($L276="","",IF($A276=SzAusfall,0,$L276))</f>
        <v/>
      </c>
      <c r="P276" s="13">
        <f>IF($L276="","",IF(AND($L276&gt;0,$K276&lt;&gt;"",$K276&lt;Planstart),"Überfällig: Zahldatum manuell setzen",""))</f>
        <v/>
      </c>
    </row>
    <row r="277">
      <c r="A277" s="12" t="n"/>
      <c r="B277" s="12" t="n"/>
      <c r="C277" s="12" t="n"/>
      <c r="D277" s="14" t="n"/>
      <c r="E277" s="16" t="n"/>
      <c r="F277" s="17" t="n"/>
      <c r="G277" s="21">
        <f>IF($A277="","",IFERROR(VLOOKUP($A277,Kunden!$A$5:$D$54,4,FALSE),PortfolioVerzug))</f>
        <v/>
      </c>
      <c r="H277" s="14" t="n"/>
      <c r="I277" s="12" t="n"/>
      <c r="J277" s="14" t="n"/>
      <c r="K277" s="22">
        <f>IF($H277&lt;&gt;"",$H277,IF(OR($D277="",$F277=""),"",$D277+$F277+IF($G277="",PortfolioVerzug,$G277)))</f>
        <v/>
      </c>
      <c r="L277" s="23">
        <f>IF($E277="","",IF(OR($I277="J",$J277&lt;&gt;""),0,$E277))</f>
        <v/>
      </c>
      <c r="M277" s="21">
        <f>IF($K277="","",IF(AND($K277&gt;=Planstart,$K277&lt;=Planstart+90),INT(($K277-Planstart)/7)+1,""))</f>
        <v/>
      </c>
      <c r="N277" s="21">
        <f>IF($K277="","",IF(AND($K277+SzVerzug&gt;=Planstart,$K277+SzVerzug&lt;=Planstart+90),INT(($K277+SzVerzug-Planstart)/7)+1,""))</f>
        <v/>
      </c>
      <c r="O277" s="23">
        <f>IF($L277="","",IF($A277=SzAusfall,0,$L277))</f>
        <v/>
      </c>
      <c r="P277" s="13">
        <f>IF($L277="","",IF(AND($L277&gt;0,$K277&lt;&gt;"",$K277&lt;Planstart),"Überfällig: Zahldatum manuell setzen",""))</f>
        <v/>
      </c>
    </row>
    <row r="278">
      <c r="A278" s="12" t="n"/>
      <c r="B278" s="12" t="n"/>
      <c r="C278" s="12" t="n"/>
      <c r="D278" s="14" t="n"/>
      <c r="E278" s="16" t="n"/>
      <c r="F278" s="17" t="n"/>
      <c r="G278" s="21">
        <f>IF($A278="","",IFERROR(VLOOKUP($A278,Kunden!$A$5:$D$54,4,FALSE),PortfolioVerzug))</f>
        <v/>
      </c>
      <c r="H278" s="14" t="n"/>
      <c r="I278" s="12" t="n"/>
      <c r="J278" s="14" t="n"/>
      <c r="K278" s="22">
        <f>IF($H278&lt;&gt;"",$H278,IF(OR($D278="",$F278=""),"",$D278+$F278+IF($G278="",PortfolioVerzug,$G278)))</f>
        <v/>
      </c>
      <c r="L278" s="23">
        <f>IF($E278="","",IF(OR($I278="J",$J278&lt;&gt;""),0,$E278))</f>
        <v/>
      </c>
      <c r="M278" s="21">
        <f>IF($K278="","",IF(AND($K278&gt;=Planstart,$K278&lt;=Planstart+90),INT(($K278-Planstart)/7)+1,""))</f>
        <v/>
      </c>
      <c r="N278" s="21">
        <f>IF($K278="","",IF(AND($K278+SzVerzug&gt;=Planstart,$K278+SzVerzug&lt;=Planstart+90),INT(($K278+SzVerzug-Planstart)/7)+1,""))</f>
        <v/>
      </c>
      <c r="O278" s="23">
        <f>IF($L278="","",IF($A278=SzAusfall,0,$L278))</f>
        <v/>
      </c>
      <c r="P278" s="13">
        <f>IF($L278="","",IF(AND($L278&gt;0,$K278&lt;&gt;"",$K278&lt;Planstart),"Überfällig: Zahldatum manuell setzen",""))</f>
        <v/>
      </c>
    </row>
    <row r="279">
      <c r="A279" s="12" t="n"/>
      <c r="B279" s="12" t="n"/>
      <c r="C279" s="12" t="n"/>
      <c r="D279" s="14" t="n"/>
      <c r="E279" s="16" t="n"/>
      <c r="F279" s="17" t="n"/>
      <c r="G279" s="21">
        <f>IF($A279="","",IFERROR(VLOOKUP($A279,Kunden!$A$5:$D$54,4,FALSE),PortfolioVerzug))</f>
        <v/>
      </c>
      <c r="H279" s="14" t="n"/>
      <c r="I279" s="12" t="n"/>
      <c r="J279" s="14" t="n"/>
      <c r="K279" s="22">
        <f>IF($H279&lt;&gt;"",$H279,IF(OR($D279="",$F279=""),"",$D279+$F279+IF($G279="",PortfolioVerzug,$G279)))</f>
        <v/>
      </c>
      <c r="L279" s="23">
        <f>IF($E279="","",IF(OR($I279="J",$J279&lt;&gt;""),0,$E279))</f>
        <v/>
      </c>
      <c r="M279" s="21">
        <f>IF($K279="","",IF(AND($K279&gt;=Planstart,$K279&lt;=Planstart+90),INT(($K279-Planstart)/7)+1,""))</f>
        <v/>
      </c>
      <c r="N279" s="21">
        <f>IF($K279="","",IF(AND($K279+SzVerzug&gt;=Planstart,$K279+SzVerzug&lt;=Planstart+90),INT(($K279+SzVerzug-Planstart)/7)+1,""))</f>
        <v/>
      </c>
      <c r="O279" s="23">
        <f>IF($L279="","",IF($A279=SzAusfall,0,$L279))</f>
        <v/>
      </c>
      <c r="P279" s="13">
        <f>IF($L279="","",IF(AND($L279&gt;0,$K279&lt;&gt;"",$K279&lt;Planstart),"Überfällig: Zahldatum manuell setzen",""))</f>
        <v/>
      </c>
    </row>
    <row r="280">
      <c r="A280" s="12" t="n"/>
      <c r="B280" s="12" t="n"/>
      <c r="C280" s="12" t="n"/>
      <c r="D280" s="14" t="n"/>
      <c r="E280" s="16" t="n"/>
      <c r="F280" s="17" t="n"/>
      <c r="G280" s="21">
        <f>IF($A280="","",IFERROR(VLOOKUP($A280,Kunden!$A$5:$D$54,4,FALSE),PortfolioVerzug))</f>
        <v/>
      </c>
      <c r="H280" s="14" t="n"/>
      <c r="I280" s="12" t="n"/>
      <c r="J280" s="14" t="n"/>
      <c r="K280" s="22">
        <f>IF($H280&lt;&gt;"",$H280,IF(OR($D280="",$F280=""),"",$D280+$F280+IF($G280="",PortfolioVerzug,$G280)))</f>
        <v/>
      </c>
      <c r="L280" s="23">
        <f>IF($E280="","",IF(OR($I280="J",$J280&lt;&gt;""),0,$E280))</f>
        <v/>
      </c>
      <c r="M280" s="21">
        <f>IF($K280="","",IF(AND($K280&gt;=Planstart,$K280&lt;=Planstart+90),INT(($K280-Planstart)/7)+1,""))</f>
        <v/>
      </c>
      <c r="N280" s="21">
        <f>IF($K280="","",IF(AND($K280+SzVerzug&gt;=Planstart,$K280+SzVerzug&lt;=Planstart+90),INT(($K280+SzVerzug-Planstart)/7)+1,""))</f>
        <v/>
      </c>
      <c r="O280" s="23">
        <f>IF($L280="","",IF($A280=SzAusfall,0,$L280))</f>
        <v/>
      </c>
      <c r="P280" s="13">
        <f>IF($L280="","",IF(AND($L280&gt;0,$K280&lt;&gt;"",$K280&lt;Planstart),"Überfällig: Zahldatum manuell setzen",""))</f>
        <v/>
      </c>
    </row>
    <row r="281">
      <c r="A281" s="12" t="n"/>
      <c r="B281" s="12" t="n"/>
      <c r="C281" s="12" t="n"/>
      <c r="D281" s="14" t="n"/>
      <c r="E281" s="16" t="n"/>
      <c r="F281" s="17" t="n"/>
      <c r="G281" s="21">
        <f>IF($A281="","",IFERROR(VLOOKUP($A281,Kunden!$A$5:$D$54,4,FALSE),PortfolioVerzug))</f>
        <v/>
      </c>
      <c r="H281" s="14" t="n"/>
      <c r="I281" s="12" t="n"/>
      <c r="J281" s="14" t="n"/>
      <c r="K281" s="22">
        <f>IF($H281&lt;&gt;"",$H281,IF(OR($D281="",$F281=""),"",$D281+$F281+IF($G281="",PortfolioVerzug,$G281)))</f>
        <v/>
      </c>
      <c r="L281" s="23">
        <f>IF($E281="","",IF(OR($I281="J",$J281&lt;&gt;""),0,$E281))</f>
        <v/>
      </c>
      <c r="M281" s="21">
        <f>IF($K281="","",IF(AND($K281&gt;=Planstart,$K281&lt;=Planstart+90),INT(($K281-Planstart)/7)+1,""))</f>
        <v/>
      </c>
      <c r="N281" s="21">
        <f>IF($K281="","",IF(AND($K281+SzVerzug&gt;=Planstart,$K281+SzVerzug&lt;=Planstart+90),INT(($K281+SzVerzug-Planstart)/7)+1,""))</f>
        <v/>
      </c>
      <c r="O281" s="23">
        <f>IF($L281="","",IF($A281=SzAusfall,0,$L281))</f>
        <v/>
      </c>
      <c r="P281" s="13">
        <f>IF($L281="","",IF(AND($L281&gt;0,$K281&lt;&gt;"",$K281&lt;Planstart),"Überfällig: Zahldatum manuell setzen",""))</f>
        <v/>
      </c>
    </row>
    <row r="282">
      <c r="A282" s="12" t="n"/>
      <c r="B282" s="12" t="n"/>
      <c r="C282" s="12" t="n"/>
      <c r="D282" s="14" t="n"/>
      <c r="E282" s="16" t="n"/>
      <c r="F282" s="17" t="n"/>
      <c r="G282" s="21">
        <f>IF($A282="","",IFERROR(VLOOKUP($A282,Kunden!$A$5:$D$54,4,FALSE),PortfolioVerzug))</f>
        <v/>
      </c>
      <c r="H282" s="14" t="n"/>
      <c r="I282" s="12" t="n"/>
      <c r="J282" s="14" t="n"/>
      <c r="K282" s="22">
        <f>IF($H282&lt;&gt;"",$H282,IF(OR($D282="",$F282=""),"",$D282+$F282+IF($G282="",PortfolioVerzug,$G282)))</f>
        <v/>
      </c>
      <c r="L282" s="23">
        <f>IF($E282="","",IF(OR($I282="J",$J282&lt;&gt;""),0,$E282))</f>
        <v/>
      </c>
      <c r="M282" s="21">
        <f>IF($K282="","",IF(AND($K282&gt;=Planstart,$K282&lt;=Planstart+90),INT(($K282-Planstart)/7)+1,""))</f>
        <v/>
      </c>
      <c r="N282" s="21">
        <f>IF($K282="","",IF(AND($K282+SzVerzug&gt;=Planstart,$K282+SzVerzug&lt;=Planstart+90),INT(($K282+SzVerzug-Planstart)/7)+1,""))</f>
        <v/>
      </c>
      <c r="O282" s="23">
        <f>IF($L282="","",IF($A282=SzAusfall,0,$L282))</f>
        <v/>
      </c>
      <c r="P282" s="13">
        <f>IF($L282="","",IF(AND($L282&gt;0,$K282&lt;&gt;"",$K282&lt;Planstart),"Überfällig: Zahldatum manuell setzen",""))</f>
        <v/>
      </c>
    </row>
    <row r="283">
      <c r="A283" s="12" t="n"/>
      <c r="B283" s="12" t="n"/>
      <c r="C283" s="12" t="n"/>
      <c r="D283" s="14" t="n"/>
      <c r="E283" s="16" t="n"/>
      <c r="F283" s="17" t="n"/>
      <c r="G283" s="21">
        <f>IF($A283="","",IFERROR(VLOOKUP($A283,Kunden!$A$5:$D$54,4,FALSE),PortfolioVerzug))</f>
        <v/>
      </c>
      <c r="H283" s="14" t="n"/>
      <c r="I283" s="12" t="n"/>
      <c r="J283" s="14" t="n"/>
      <c r="K283" s="22">
        <f>IF($H283&lt;&gt;"",$H283,IF(OR($D283="",$F283=""),"",$D283+$F283+IF($G283="",PortfolioVerzug,$G283)))</f>
        <v/>
      </c>
      <c r="L283" s="23">
        <f>IF($E283="","",IF(OR($I283="J",$J283&lt;&gt;""),0,$E283))</f>
        <v/>
      </c>
      <c r="M283" s="21">
        <f>IF($K283="","",IF(AND($K283&gt;=Planstart,$K283&lt;=Planstart+90),INT(($K283-Planstart)/7)+1,""))</f>
        <v/>
      </c>
      <c r="N283" s="21">
        <f>IF($K283="","",IF(AND($K283+SzVerzug&gt;=Planstart,$K283+SzVerzug&lt;=Planstart+90),INT(($K283+SzVerzug-Planstart)/7)+1,""))</f>
        <v/>
      </c>
      <c r="O283" s="23">
        <f>IF($L283="","",IF($A283=SzAusfall,0,$L283))</f>
        <v/>
      </c>
      <c r="P283" s="13">
        <f>IF($L283="","",IF(AND($L283&gt;0,$K283&lt;&gt;"",$K283&lt;Planstart),"Überfällig: Zahldatum manuell setzen",""))</f>
        <v/>
      </c>
    </row>
    <row r="284">
      <c r="A284" s="12" t="n"/>
      <c r="B284" s="12" t="n"/>
      <c r="C284" s="12" t="n"/>
      <c r="D284" s="14" t="n"/>
      <c r="E284" s="16" t="n"/>
      <c r="F284" s="17" t="n"/>
      <c r="G284" s="21">
        <f>IF($A284="","",IFERROR(VLOOKUP($A284,Kunden!$A$5:$D$54,4,FALSE),PortfolioVerzug))</f>
        <v/>
      </c>
      <c r="H284" s="14" t="n"/>
      <c r="I284" s="12" t="n"/>
      <c r="J284" s="14" t="n"/>
      <c r="K284" s="22">
        <f>IF($H284&lt;&gt;"",$H284,IF(OR($D284="",$F284=""),"",$D284+$F284+IF($G284="",PortfolioVerzug,$G284)))</f>
        <v/>
      </c>
      <c r="L284" s="23">
        <f>IF($E284="","",IF(OR($I284="J",$J284&lt;&gt;""),0,$E284))</f>
        <v/>
      </c>
      <c r="M284" s="21">
        <f>IF($K284="","",IF(AND($K284&gt;=Planstart,$K284&lt;=Planstart+90),INT(($K284-Planstart)/7)+1,""))</f>
        <v/>
      </c>
      <c r="N284" s="21">
        <f>IF($K284="","",IF(AND($K284+SzVerzug&gt;=Planstart,$K284+SzVerzug&lt;=Planstart+90),INT(($K284+SzVerzug-Planstart)/7)+1,""))</f>
        <v/>
      </c>
      <c r="O284" s="23">
        <f>IF($L284="","",IF($A284=SzAusfall,0,$L284))</f>
        <v/>
      </c>
      <c r="P284" s="13">
        <f>IF($L284="","",IF(AND($L284&gt;0,$K284&lt;&gt;"",$K284&lt;Planstart),"Überfällig: Zahldatum manuell setzen",""))</f>
        <v/>
      </c>
    </row>
    <row r="285">
      <c r="A285" s="12" t="n"/>
      <c r="B285" s="12" t="n"/>
      <c r="C285" s="12" t="n"/>
      <c r="D285" s="14" t="n"/>
      <c r="E285" s="16" t="n"/>
      <c r="F285" s="17" t="n"/>
      <c r="G285" s="21">
        <f>IF($A285="","",IFERROR(VLOOKUP($A285,Kunden!$A$5:$D$54,4,FALSE),PortfolioVerzug))</f>
        <v/>
      </c>
      <c r="H285" s="14" t="n"/>
      <c r="I285" s="12" t="n"/>
      <c r="J285" s="14" t="n"/>
      <c r="K285" s="22">
        <f>IF($H285&lt;&gt;"",$H285,IF(OR($D285="",$F285=""),"",$D285+$F285+IF($G285="",PortfolioVerzug,$G285)))</f>
        <v/>
      </c>
      <c r="L285" s="23">
        <f>IF($E285="","",IF(OR($I285="J",$J285&lt;&gt;""),0,$E285))</f>
        <v/>
      </c>
      <c r="M285" s="21">
        <f>IF($K285="","",IF(AND($K285&gt;=Planstart,$K285&lt;=Planstart+90),INT(($K285-Planstart)/7)+1,""))</f>
        <v/>
      </c>
      <c r="N285" s="21">
        <f>IF($K285="","",IF(AND($K285+SzVerzug&gt;=Planstart,$K285+SzVerzug&lt;=Planstart+90),INT(($K285+SzVerzug-Planstart)/7)+1,""))</f>
        <v/>
      </c>
      <c r="O285" s="23">
        <f>IF($L285="","",IF($A285=SzAusfall,0,$L285))</f>
        <v/>
      </c>
      <c r="P285" s="13">
        <f>IF($L285="","",IF(AND($L285&gt;0,$K285&lt;&gt;"",$K285&lt;Planstart),"Überfällig: Zahldatum manuell setzen",""))</f>
        <v/>
      </c>
    </row>
    <row r="286">
      <c r="A286" s="12" t="n"/>
      <c r="B286" s="12" t="n"/>
      <c r="C286" s="12" t="n"/>
      <c r="D286" s="14" t="n"/>
      <c r="E286" s="16" t="n"/>
      <c r="F286" s="17" t="n"/>
      <c r="G286" s="21">
        <f>IF($A286="","",IFERROR(VLOOKUP($A286,Kunden!$A$5:$D$54,4,FALSE),PortfolioVerzug))</f>
        <v/>
      </c>
      <c r="H286" s="14" t="n"/>
      <c r="I286" s="12" t="n"/>
      <c r="J286" s="14" t="n"/>
      <c r="K286" s="22">
        <f>IF($H286&lt;&gt;"",$H286,IF(OR($D286="",$F286=""),"",$D286+$F286+IF($G286="",PortfolioVerzug,$G286)))</f>
        <v/>
      </c>
      <c r="L286" s="23">
        <f>IF($E286="","",IF(OR($I286="J",$J286&lt;&gt;""),0,$E286))</f>
        <v/>
      </c>
      <c r="M286" s="21">
        <f>IF($K286="","",IF(AND($K286&gt;=Planstart,$K286&lt;=Planstart+90),INT(($K286-Planstart)/7)+1,""))</f>
        <v/>
      </c>
      <c r="N286" s="21">
        <f>IF($K286="","",IF(AND($K286+SzVerzug&gt;=Planstart,$K286+SzVerzug&lt;=Planstart+90),INT(($K286+SzVerzug-Planstart)/7)+1,""))</f>
        <v/>
      </c>
      <c r="O286" s="23">
        <f>IF($L286="","",IF($A286=SzAusfall,0,$L286))</f>
        <v/>
      </c>
      <c r="P286" s="13">
        <f>IF($L286="","",IF(AND($L286&gt;0,$K286&lt;&gt;"",$K286&lt;Planstart),"Überfällig: Zahldatum manuell setzen",""))</f>
        <v/>
      </c>
    </row>
    <row r="287">
      <c r="A287" s="12" t="n"/>
      <c r="B287" s="12" t="n"/>
      <c r="C287" s="12" t="n"/>
      <c r="D287" s="14" t="n"/>
      <c r="E287" s="16" t="n"/>
      <c r="F287" s="17" t="n"/>
      <c r="G287" s="21">
        <f>IF($A287="","",IFERROR(VLOOKUP($A287,Kunden!$A$5:$D$54,4,FALSE),PortfolioVerzug))</f>
        <v/>
      </c>
      <c r="H287" s="14" t="n"/>
      <c r="I287" s="12" t="n"/>
      <c r="J287" s="14" t="n"/>
      <c r="K287" s="22">
        <f>IF($H287&lt;&gt;"",$H287,IF(OR($D287="",$F287=""),"",$D287+$F287+IF($G287="",PortfolioVerzug,$G287)))</f>
        <v/>
      </c>
      <c r="L287" s="23">
        <f>IF($E287="","",IF(OR($I287="J",$J287&lt;&gt;""),0,$E287))</f>
        <v/>
      </c>
      <c r="M287" s="21">
        <f>IF($K287="","",IF(AND($K287&gt;=Planstart,$K287&lt;=Planstart+90),INT(($K287-Planstart)/7)+1,""))</f>
        <v/>
      </c>
      <c r="N287" s="21">
        <f>IF($K287="","",IF(AND($K287+SzVerzug&gt;=Planstart,$K287+SzVerzug&lt;=Planstart+90),INT(($K287+SzVerzug-Planstart)/7)+1,""))</f>
        <v/>
      </c>
      <c r="O287" s="23">
        <f>IF($L287="","",IF($A287=SzAusfall,0,$L287))</f>
        <v/>
      </c>
      <c r="P287" s="13">
        <f>IF($L287="","",IF(AND($L287&gt;0,$K287&lt;&gt;"",$K287&lt;Planstart),"Überfällig: Zahldatum manuell setzen",""))</f>
        <v/>
      </c>
    </row>
    <row r="288">
      <c r="A288" s="12" t="n"/>
      <c r="B288" s="12" t="n"/>
      <c r="C288" s="12" t="n"/>
      <c r="D288" s="14" t="n"/>
      <c r="E288" s="16" t="n"/>
      <c r="F288" s="17" t="n"/>
      <c r="G288" s="21">
        <f>IF($A288="","",IFERROR(VLOOKUP($A288,Kunden!$A$5:$D$54,4,FALSE),PortfolioVerzug))</f>
        <v/>
      </c>
      <c r="H288" s="14" t="n"/>
      <c r="I288" s="12" t="n"/>
      <c r="J288" s="14" t="n"/>
      <c r="K288" s="22">
        <f>IF($H288&lt;&gt;"",$H288,IF(OR($D288="",$F288=""),"",$D288+$F288+IF($G288="",PortfolioVerzug,$G288)))</f>
        <v/>
      </c>
      <c r="L288" s="23">
        <f>IF($E288="","",IF(OR($I288="J",$J288&lt;&gt;""),0,$E288))</f>
        <v/>
      </c>
      <c r="M288" s="21">
        <f>IF($K288="","",IF(AND($K288&gt;=Planstart,$K288&lt;=Planstart+90),INT(($K288-Planstart)/7)+1,""))</f>
        <v/>
      </c>
      <c r="N288" s="21">
        <f>IF($K288="","",IF(AND($K288+SzVerzug&gt;=Planstart,$K288+SzVerzug&lt;=Planstart+90),INT(($K288+SzVerzug-Planstart)/7)+1,""))</f>
        <v/>
      </c>
      <c r="O288" s="23">
        <f>IF($L288="","",IF($A288=SzAusfall,0,$L288))</f>
        <v/>
      </c>
      <c r="P288" s="13">
        <f>IF($L288="","",IF(AND($L288&gt;0,$K288&lt;&gt;"",$K288&lt;Planstart),"Überfällig: Zahldatum manuell setzen",""))</f>
        <v/>
      </c>
    </row>
    <row r="289">
      <c r="A289" s="12" t="n"/>
      <c r="B289" s="12" t="n"/>
      <c r="C289" s="12" t="n"/>
      <c r="D289" s="14" t="n"/>
      <c r="E289" s="16" t="n"/>
      <c r="F289" s="17" t="n"/>
      <c r="G289" s="21">
        <f>IF($A289="","",IFERROR(VLOOKUP($A289,Kunden!$A$5:$D$54,4,FALSE),PortfolioVerzug))</f>
        <v/>
      </c>
      <c r="H289" s="14" t="n"/>
      <c r="I289" s="12" t="n"/>
      <c r="J289" s="14" t="n"/>
      <c r="K289" s="22">
        <f>IF($H289&lt;&gt;"",$H289,IF(OR($D289="",$F289=""),"",$D289+$F289+IF($G289="",PortfolioVerzug,$G289)))</f>
        <v/>
      </c>
      <c r="L289" s="23">
        <f>IF($E289="","",IF(OR($I289="J",$J289&lt;&gt;""),0,$E289))</f>
        <v/>
      </c>
      <c r="M289" s="21">
        <f>IF($K289="","",IF(AND($K289&gt;=Planstart,$K289&lt;=Planstart+90),INT(($K289-Planstart)/7)+1,""))</f>
        <v/>
      </c>
      <c r="N289" s="21">
        <f>IF($K289="","",IF(AND($K289+SzVerzug&gt;=Planstart,$K289+SzVerzug&lt;=Planstart+90),INT(($K289+SzVerzug-Planstart)/7)+1,""))</f>
        <v/>
      </c>
      <c r="O289" s="23">
        <f>IF($L289="","",IF($A289=SzAusfall,0,$L289))</f>
        <v/>
      </c>
      <c r="P289" s="13">
        <f>IF($L289="","",IF(AND($L289&gt;0,$K289&lt;&gt;"",$K289&lt;Planstart),"Überfällig: Zahldatum manuell setzen",""))</f>
        <v/>
      </c>
    </row>
    <row r="290">
      <c r="A290" s="12" t="n"/>
      <c r="B290" s="12" t="n"/>
      <c r="C290" s="12" t="n"/>
      <c r="D290" s="14" t="n"/>
      <c r="E290" s="16" t="n"/>
      <c r="F290" s="17" t="n"/>
      <c r="G290" s="21">
        <f>IF($A290="","",IFERROR(VLOOKUP($A290,Kunden!$A$5:$D$54,4,FALSE),PortfolioVerzug))</f>
        <v/>
      </c>
      <c r="H290" s="14" t="n"/>
      <c r="I290" s="12" t="n"/>
      <c r="J290" s="14" t="n"/>
      <c r="K290" s="22">
        <f>IF($H290&lt;&gt;"",$H290,IF(OR($D290="",$F290=""),"",$D290+$F290+IF($G290="",PortfolioVerzug,$G290)))</f>
        <v/>
      </c>
      <c r="L290" s="23">
        <f>IF($E290="","",IF(OR($I290="J",$J290&lt;&gt;""),0,$E290))</f>
        <v/>
      </c>
      <c r="M290" s="21">
        <f>IF($K290="","",IF(AND($K290&gt;=Planstart,$K290&lt;=Planstart+90),INT(($K290-Planstart)/7)+1,""))</f>
        <v/>
      </c>
      <c r="N290" s="21">
        <f>IF($K290="","",IF(AND($K290+SzVerzug&gt;=Planstart,$K290+SzVerzug&lt;=Planstart+90),INT(($K290+SzVerzug-Planstart)/7)+1,""))</f>
        <v/>
      </c>
      <c r="O290" s="23">
        <f>IF($L290="","",IF($A290=SzAusfall,0,$L290))</f>
        <v/>
      </c>
      <c r="P290" s="13">
        <f>IF($L290="","",IF(AND($L290&gt;0,$K290&lt;&gt;"",$K290&lt;Planstart),"Überfällig: Zahldatum manuell setzen",""))</f>
        <v/>
      </c>
    </row>
    <row r="291">
      <c r="A291" s="12" t="n"/>
      <c r="B291" s="12" t="n"/>
      <c r="C291" s="12" t="n"/>
      <c r="D291" s="14" t="n"/>
      <c r="E291" s="16" t="n"/>
      <c r="F291" s="17" t="n"/>
      <c r="G291" s="21">
        <f>IF($A291="","",IFERROR(VLOOKUP($A291,Kunden!$A$5:$D$54,4,FALSE),PortfolioVerzug))</f>
        <v/>
      </c>
      <c r="H291" s="14" t="n"/>
      <c r="I291" s="12" t="n"/>
      <c r="J291" s="14" t="n"/>
      <c r="K291" s="22">
        <f>IF($H291&lt;&gt;"",$H291,IF(OR($D291="",$F291=""),"",$D291+$F291+IF($G291="",PortfolioVerzug,$G291)))</f>
        <v/>
      </c>
      <c r="L291" s="23">
        <f>IF($E291="","",IF(OR($I291="J",$J291&lt;&gt;""),0,$E291))</f>
        <v/>
      </c>
      <c r="M291" s="21">
        <f>IF($K291="","",IF(AND($K291&gt;=Planstart,$K291&lt;=Planstart+90),INT(($K291-Planstart)/7)+1,""))</f>
        <v/>
      </c>
      <c r="N291" s="21">
        <f>IF($K291="","",IF(AND($K291+SzVerzug&gt;=Planstart,$K291+SzVerzug&lt;=Planstart+90),INT(($K291+SzVerzug-Planstart)/7)+1,""))</f>
        <v/>
      </c>
      <c r="O291" s="23">
        <f>IF($L291="","",IF($A291=SzAusfall,0,$L291))</f>
        <v/>
      </c>
      <c r="P291" s="13">
        <f>IF($L291="","",IF(AND($L291&gt;0,$K291&lt;&gt;"",$K291&lt;Planstart),"Überfällig: Zahldatum manuell setzen",""))</f>
        <v/>
      </c>
    </row>
    <row r="292">
      <c r="A292" s="12" t="n"/>
      <c r="B292" s="12" t="n"/>
      <c r="C292" s="12" t="n"/>
      <c r="D292" s="14" t="n"/>
      <c r="E292" s="16" t="n"/>
      <c r="F292" s="17" t="n"/>
      <c r="G292" s="21">
        <f>IF($A292="","",IFERROR(VLOOKUP($A292,Kunden!$A$5:$D$54,4,FALSE),PortfolioVerzug))</f>
        <v/>
      </c>
      <c r="H292" s="14" t="n"/>
      <c r="I292" s="12" t="n"/>
      <c r="J292" s="14" t="n"/>
      <c r="K292" s="22">
        <f>IF($H292&lt;&gt;"",$H292,IF(OR($D292="",$F292=""),"",$D292+$F292+IF($G292="",PortfolioVerzug,$G292)))</f>
        <v/>
      </c>
      <c r="L292" s="23">
        <f>IF($E292="","",IF(OR($I292="J",$J292&lt;&gt;""),0,$E292))</f>
        <v/>
      </c>
      <c r="M292" s="21">
        <f>IF($K292="","",IF(AND($K292&gt;=Planstart,$K292&lt;=Planstart+90),INT(($K292-Planstart)/7)+1,""))</f>
        <v/>
      </c>
      <c r="N292" s="21">
        <f>IF($K292="","",IF(AND($K292+SzVerzug&gt;=Planstart,$K292+SzVerzug&lt;=Planstart+90),INT(($K292+SzVerzug-Planstart)/7)+1,""))</f>
        <v/>
      </c>
      <c r="O292" s="23">
        <f>IF($L292="","",IF($A292=SzAusfall,0,$L292))</f>
        <v/>
      </c>
      <c r="P292" s="13">
        <f>IF($L292="","",IF(AND($L292&gt;0,$K292&lt;&gt;"",$K292&lt;Planstart),"Überfällig: Zahldatum manuell setzen",""))</f>
        <v/>
      </c>
    </row>
    <row r="293">
      <c r="A293" s="12" t="n"/>
      <c r="B293" s="12" t="n"/>
      <c r="C293" s="12" t="n"/>
      <c r="D293" s="14" t="n"/>
      <c r="E293" s="16" t="n"/>
      <c r="F293" s="17" t="n"/>
      <c r="G293" s="21">
        <f>IF($A293="","",IFERROR(VLOOKUP($A293,Kunden!$A$5:$D$54,4,FALSE),PortfolioVerzug))</f>
        <v/>
      </c>
      <c r="H293" s="14" t="n"/>
      <c r="I293" s="12" t="n"/>
      <c r="J293" s="14" t="n"/>
      <c r="K293" s="22">
        <f>IF($H293&lt;&gt;"",$H293,IF(OR($D293="",$F293=""),"",$D293+$F293+IF($G293="",PortfolioVerzug,$G293)))</f>
        <v/>
      </c>
      <c r="L293" s="23">
        <f>IF($E293="","",IF(OR($I293="J",$J293&lt;&gt;""),0,$E293))</f>
        <v/>
      </c>
      <c r="M293" s="21">
        <f>IF($K293="","",IF(AND($K293&gt;=Planstart,$K293&lt;=Planstart+90),INT(($K293-Planstart)/7)+1,""))</f>
        <v/>
      </c>
      <c r="N293" s="21">
        <f>IF($K293="","",IF(AND($K293+SzVerzug&gt;=Planstart,$K293+SzVerzug&lt;=Planstart+90),INT(($K293+SzVerzug-Planstart)/7)+1,""))</f>
        <v/>
      </c>
      <c r="O293" s="23">
        <f>IF($L293="","",IF($A293=SzAusfall,0,$L293))</f>
        <v/>
      </c>
      <c r="P293" s="13">
        <f>IF($L293="","",IF(AND($L293&gt;0,$K293&lt;&gt;"",$K293&lt;Planstart),"Überfällig: Zahldatum manuell setzen",""))</f>
        <v/>
      </c>
    </row>
    <row r="294">
      <c r="A294" s="12" t="n"/>
      <c r="B294" s="12" t="n"/>
      <c r="C294" s="12" t="n"/>
      <c r="D294" s="14" t="n"/>
      <c r="E294" s="16" t="n"/>
      <c r="F294" s="17" t="n"/>
      <c r="G294" s="21">
        <f>IF($A294="","",IFERROR(VLOOKUP($A294,Kunden!$A$5:$D$54,4,FALSE),PortfolioVerzug))</f>
        <v/>
      </c>
      <c r="H294" s="14" t="n"/>
      <c r="I294" s="12" t="n"/>
      <c r="J294" s="14" t="n"/>
      <c r="K294" s="22">
        <f>IF($H294&lt;&gt;"",$H294,IF(OR($D294="",$F294=""),"",$D294+$F294+IF($G294="",PortfolioVerzug,$G294)))</f>
        <v/>
      </c>
      <c r="L294" s="23">
        <f>IF($E294="","",IF(OR($I294="J",$J294&lt;&gt;""),0,$E294))</f>
        <v/>
      </c>
      <c r="M294" s="21">
        <f>IF($K294="","",IF(AND($K294&gt;=Planstart,$K294&lt;=Planstart+90),INT(($K294-Planstart)/7)+1,""))</f>
        <v/>
      </c>
      <c r="N294" s="21">
        <f>IF($K294="","",IF(AND($K294+SzVerzug&gt;=Planstart,$K294+SzVerzug&lt;=Planstart+90),INT(($K294+SzVerzug-Planstart)/7)+1,""))</f>
        <v/>
      </c>
      <c r="O294" s="23">
        <f>IF($L294="","",IF($A294=SzAusfall,0,$L294))</f>
        <v/>
      </c>
      <c r="P294" s="13">
        <f>IF($L294="","",IF(AND($L294&gt;0,$K294&lt;&gt;"",$K294&lt;Planstart),"Überfällig: Zahldatum manuell setzen",""))</f>
        <v/>
      </c>
    </row>
    <row r="295">
      <c r="A295" s="12" t="n"/>
      <c r="B295" s="12" t="n"/>
      <c r="C295" s="12" t="n"/>
      <c r="D295" s="14" t="n"/>
      <c r="E295" s="16" t="n"/>
      <c r="F295" s="17" t="n"/>
      <c r="G295" s="21">
        <f>IF($A295="","",IFERROR(VLOOKUP($A295,Kunden!$A$5:$D$54,4,FALSE),PortfolioVerzug))</f>
        <v/>
      </c>
      <c r="H295" s="14" t="n"/>
      <c r="I295" s="12" t="n"/>
      <c r="J295" s="14" t="n"/>
      <c r="K295" s="22">
        <f>IF($H295&lt;&gt;"",$H295,IF(OR($D295="",$F295=""),"",$D295+$F295+IF($G295="",PortfolioVerzug,$G295)))</f>
        <v/>
      </c>
      <c r="L295" s="23">
        <f>IF($E295="","",IF(OR($I295="J",$J295&lt;&gt;""),0,$E295))</f>
        <v/>
      </c>
      <c r="M295" s="21">
        <f>IF($K295="","",IF(AND($K295&gt;=Planstart,$K295&lt;=Planstart+90),INT(($K295-Planstart)/7)+1,""))</f>
        <v/>
      </c>
      <c r="N295" s="21">
        <f>IF($K295="","",IF(AND($K295+SzVerzug&gt;=Planstart,$K295+SzVerzug&lt;=Planstart+90),INT(($K295+SzVerzug-Planstart)/7)+1,""))</f>
        <v/>
      </c>
      <c r="O295" s="23">
        <f>IF($L295="","",IF($A295=SzAusfall,0,$L295))</f>
        <v/>
      </c>
      <c r="P295" s="13">
        <f>IF($L295="","",IF(AND($L295&gt;0,$K295&lt;&gt;"",$K295&lt;Planstart),"Überfällig: Zahldatum manuell setzen",""))</f>
        <v/>
      </c>
    </row>
    <row r="296">
      <c r="A296" s="12" t="n"/>
      <c r="B296" s="12" t="n"/>
      <c r="C296" s="12" t="n"/>
      <c r="D296" s="14" t="n"/>
      <c r="E296" s="16" t="n"/>
      <c r="F296" s="17" t="n"/>
      <c r="G296" s="21">
        <f>IF($A296="","",IFERROR(VLOOKUP($A296,Kunden!$A$5:$D$54,4,FALSE),PortfolioVerzug))</f>
        <v/>
      </c>
      <c r="H296" s="14" t="n"/>
      <c r="I296" s="12" t="n"/>
      <c r="J296" s="14" t="n"/>
      <c r="K296" s="22">
        <f>IF($H296&lt;&gt;"",$H296,IF(OR($D296="",$F296=""),"",$D296+$F296+IF($G296="",PortfolioVerzug,$G296)))</f>
        <v/>
      </c>
      <c r="L296" s="23">
        <f>IF($E296="","",IF(OR($I296="J",$J296&lt;&gt;""),0,$E296))</f>
        <v/>
      </c>
      <c r="M296" s="21">
        <f>IF($K296="","",IF(AND($K296&gt;=Planstart,$K296&lt;=Planstart+90),INT(($K296-Planstart)/7)+1,""))</f>
        <v/>
      </c>
      <c r="N296" s="21">
        <f>IF($K296="","",IF(AND($K296+SzVerzug&gt;=Planstart,$K296+SzVerzug&lt;=Planstart+90),INT(($K296+SzVerzug-Planstart)/7)+1,""))</f>
        <v/>
      </c>
      <c r="O296" s="23">
        <f>IF($L296="","",IF($A296=SzAusfall,0,$L296))</f>
        <v/>
      </c>
      <c r="P296" s="13">
        <f>IF($L296="","",IF(AND($L296&gt;0,$K296&lt;&gt;"",$K296&lt;Planstart),"Überfällig: Zahldatum manuell setzen",""))</f>
        <v/>
      </c>
    </row>
    <row r="297">
      <c r="A297" s="12" t="n"/>
      <c r="B297" s="12" t="n"/>
      <c r="C297" s="12" t="n"/>
      <c r="D297" s="14" t="n"/>
      <c r="E297" s="16" t="n"/>
      <c r="F297" s="17" t="n"/>
      <c r="G297" s="21">
        <f>IF($A297="","",IFERROR(VLOOKUP($A297,Kunden!$A$5:$D$54,4,FALSE),PortfolioVerzug))</f>
        <v/>
      </c>
      <c r="H297" s="14" t="n"/>
      <c r="I297" s="12" t="n"/>
      <c r="J297" s="14" t="n"/>
      <c r="K297" s="22">
        <f>IF($H297&lt;&gt;"",$H297,IF(OR($D297="",$F297=""),"",$D297+$F297+IF($G297="",PortfolioVerzug,$G297)))</f>
        <v/>
      </c>
      <c r="L297" s="23">
        <f>IF($E297="","",IF(OR($I297="J",$J297&lt;&gt;""),0,$E297))</f>
        <v/>
      </c>
      <c r="M297" s="21">
        <f>IF($K297="","",IF(AND($K297&gt;=Planstart,$K297&lt;=Planstart+90),INT(($K297-Planstart)/7)+1,""))</f>
        <v/>
      </c>
      <c r="N297" s="21">
        <f>IF($K297="","",IF(AND($K297+SzVerzug&gt;=Planstart,$K297+SzVerzug&lt;=Planstart+90),INT(($K297+SzVerzug-Planstart)/7)+1,""))</f>
        <v/>
      </c>
      <c r="O297" s="23">
        <f>IF($L297="","",IF($A297=SzAusfall,0,$L297))</f>
        <v/>
      </c>
      <c r="P297" s="13">
        <f>IF($L297="","",IF(AND($L297&gt;0,$K297&lt;&gt;"",$K297&lt;Planstart),"Überfällig: Zahldatum manuell setzen",""))</f>
        <v/>
      </c>
    </row>
    <row r="298">
      <c r="A298" s="12" t="n"/>
      <c r="B298" s="12" t="n"/>
      <c r="C298" s="12" t="n"/>
      <c r="D298" s="14" t="n"/>
      <c r="E298" s="16" t="n"/>
      <c r="F298" s="17" t="n"/>
      <c r="G298" s="21">
        <f>IF($A298="","",IFERROR(VLOOKUP($A298,Kunden!$A$5:$D$54,4,FALSE),PortfolioVerzug))</f>
        <v/>
      </c>
      <c r="H298" s="14" t="n"/>
      <c r="I298" s="12" t="n"/>
      <c r="J298" s="14" t="n"/>
      <c r="K298" s="22">
        <f>IF($H298&lt;&gt;"",$H298,IF(OR($D298="",$F298=""),"",$D298+$F298+IF($G298="",PortfolioVerzug,$G298)))</f>
        <v/>
      </c>
      <c r="L298" s="23">
        <f>IF($E298="","",IF(OR($I298="J",$J298&lt;&gt;""),0,$E298))</f>
        <v/>
      </c>
      <c r="M298" s="21">
        <f>IF($K298="","",IF(AND($K298&gt;=Planstart,$K298&lt;=Planstart+90),INT(($K298-Planstart)/7)+1,""))</f>
        <v/>
      </c>
      <c r="N298" s="21">
        <f>IF($K298="","",IF(AND($K298+SzVerzug&gt;=Planstart,$K298+SzVerzug&lt;=Planstart+90),INT(($K298+SzVerzug-Planstart)/7)+1,""))</f>
        <v/>
      </c>
      <c r="O298" s="23">
        <f>IF($L298="","",IF($A298=SzAusfall,0,$L298))</f>
        <v/>
      </c>
      <c r="P298" s="13">
        <f>IF($L298="","",IF(AND($L298&gt;0,$K298&lt;&gt;"",$K298&lt;Planstart),"Überfällig: Zahldatum manuell setzen",""))</f>
        <v/>
      </c>
    </row>
    <row r="299">
      <c r="A299" s="12" t="n"/>
      <c r="B299" s="12" t="n"/>
      <c r="C299" s="12" t="n"/>
      <c r="D299" s="14" t="n"/>
      <c r="E299" s="16" t="n"/>
      <c r="F299" s="17" t="n"/>
      <c r="G299" s="21">
        <f>IF($A299="","",IFERROR(VLOOKUP($A299,Kunden!$A$5:$D$54,4,FALSE),PortfolioVerzug))</f>
        <v/>
      </c>
      <c r="H299" s="14" t="n"/>
      <c r="I299" s="12" t="n"/>
      <c r="J299" s="14" t="n"/>
      <c r="K299" s="22">
        <f>IF($H299&lt;&gt;"",$H299,IF(OR($D299="",$F299=""),"",$D299+$F299+IF($G299="",PortfolioVerzug,$G299)))</f>
        <v/>
      </c>
      <c r="L299" s="23">
        <f>IF($E299="","",IF(OR($I299="J",$J299&lt;&gt;""),0,$E299))</f>
        <v/>
      </c>
      <c r="M299" s="21">
        <f>IF($K299="","",IF(AND($K299&gt;=Planstart,$K299&lt;=Planstart+90),INT(($K299-Planstart)/7)+1,""))</f>
        <v/>
      </c>
      <c r="N299" s="21">
        <f>IF($K299="","",IF(AND($K299+SzVerzug&gt;=Planstart,$K299+SzVerzug&lt;=Planstart+90),INT(($K299+SzVerzug-Planstart)/7)+1,""))</f>
        <v/>
      </c>
      <c r="O299" s="23">
        <f>IF($L299="","",IF($A299=SzAusfall,0,$L299))</f>
        <v/>
      </c>
      <c r="P299" s="13">
        <f>IF($L299="","",IF(AND($L299&gt;0,$K299&lt;&gt;"",$K299&lt;Planstart),"Überfällig: Zahldatum manuell setzen",""))</f>
        <v/>
      </c>
    </row>
    <row r="300">
      <c r="A300" s="12" t="n"/>
      <c r="B300" s="12" t="n"/>
      <c r="C300" s="12" t="n"/>
      <c r="D300" s="14" t="n"/>
      <c r="E300" s="16" t="n"/>
      <c r="F300" s="17" t="n"/>
      <c r="G300" s="21">
        <f>IF($A300="","",IFERROR(VLOOKUP($A300,Kunden!$A$5:$D$54,4,FALSE),PortfolioVerzug))</f>
        <v/>
      </c>
      <c r="H300" s="14" t="n"/>
      <c r="I300" s="12" t="n"/>
      <c r="J300" s="14" t="n"/>
      <c r="K300" s="22">
        <f>IF($H300&lt;&gt;"",$H300,IF(OR($D300="",$F300=""),"",$D300+$F300+IF($G300="",PortfolioVerzug,$G300)))</f>
        <v/>
      </c>
      <c r="L300" s="23">
        <f>IF($E300="","",IF(OR($I300="J",$J300&lt;&gt;""),0,$E300))</f>
        <v/>
      </c>
      <c r="M300" s="21">
        <f>IF($K300="","",IF(AND($K300&gt;=Planstart,$K300&lt;=Planstart+90),INT(($K300-Planstart)/7)+1,""))</f>
        <v/>
      </c>
      <c r="N300" s="21">
        <f>IF($K300="","",IF(AND($K300+SzVerzug&gt;=Planstart,$K300+SzVerzug&lt;=Planstart+90),INT(($K300+SzVerzug-Planstart)/7)+1,""))</f>
        <v/>
      </c>
      <c r="O300" s="23">
        <f>IF($L300="","",IF($A300=SzAusfall,0,$L300))</f>
        <v/>
      </c>
      <c r="P300" s="13">
        <f>IF($L300="","",IF(AND($L300&gt;0,$K300&lt;&gt;"",$K300&lt;Planstart),"Überfällig: Zahldatum manuell setzen",""))</f>
        <v/>
      </c>
    </row>
    <row r="301">
      <c r="A301" s="12" t="n"/>
      <c r="B301" s="12" t="n"/>
      <c r="C301" s="12" t="n"/>
      <c r="D301" s="14" t="n"/>
      <c r="E301" s="16" t="n"/>
      <c r="F301" s="17" t="n"/>
      <c r="G301" s="21">
        <f>IF($A301="","",IFERROR(VLOOKUP($A301,Kunden!$A$5:$D$54,4,FALSE),PortfolioVerzug))</f>
        <v/>
      </c>
      <c r="H301" s="14" t="n"/>
      <c r="I301" s="12" t="n"/>
      <c r="J301" s="14" t="n"/>
      <c r="K301" s="22">
        <f>IF($H301&lt;&gt;"",$H301,IF(OR($D301="",$F301=""),"",$D301+$F301+IF($G301="",PortfolioVerzug,$G301)))</f>
        <v/>
      </c>
      <c r="L301" s="23">
        <f>IF($E301="","",IF(OR($I301="J",$J301&lt;&gt;""),0,$E301))</f>
        <v/>
      </c>
      <c r="M301" s="21">
        <f>IF($K301="","",IF(AND($K301&gt;=Planstart,$K301&lt;=Planstart+90),INT(($K301-Planstart)/7)+1,""))</f>
        <v/>
      </c>
      <c r="N301" s="21">
        <f>IF($K301="","",IF(AND($K301+SzVerzug&gt;=Planstart,$K301+SzVerzug&lt;=Planstart+90),INT(($K301+SzVerzug-Planstart)/7)+1,""))</f>
        <v/>
      </c>
      <c r="O301" s="23">
        <f>IF($L301="","",IF($A301=SzAusfall,0,$L301))</f>
        <v/>
      </c>
      <c r="P301" s="13">
        <f>IF($L301="","",IF(AND($L301&gt;0,$K301&lt;&gt;"",$K301&lt;Planstart),"Überfällig: Zahldatum manuell setzen",""))</f>
        <v/>
      </c>
    </row>
    <row r="302">
      <c r="A302" s="12" t="n"/>
      <c r="B302" s="12" t="n"/>
      <c r="C302" s="12" t="n"/>
      <c r="D302" s="14" t="n"/>
      <c r="E302" s="16" t="n"/>
      <c r="F302" s="17" t="n"/>
      <c r="G302" s="21">
        <f>IF($A302="","",IFERROR(VLOOKUP($A302,Kunden!$A$5:$D$54,4,FALSE),PortfolioVerzug))</f>
        <v/>
      </c>
      <c r="H302" s="14" t="n"/>
      <c r="I302" s="12" t="n"/>
      <c r="J302" s="14" t="n"/>
      <c r="K302" s="22">
        <f>IF($H302&lt;&gt;"",$H302,IF(OR($D302="",$F302=""),"",$D302+$F302+IF($G302="",PortfolioVerzug,$G302)))</f>
        <v/>
      </c>
      <c r="L302" s="23">
        <f>IF($E302="","",IF(OR($I302="J",$J302&lt;&gt;""),0,$E302))</f>
        <v/>
      </c>
      <c r="M302" s="21">
        <f>IF($K302="","",IF(AND($K302&gt;=Planstart,$K302&lt;=Planstart+90),INT(($K302-Planstart)/7)+1,""))</f>
        <v/>
      </c>
      <c r="N302" s="21">
        <f>IF($K302="","",IF(AND($K302+SzVerzug&gt;=Planstart,$K302+SzVerzug&lt;=Planstart+90),INT(($K302+SzVerzug-Planstart)/7)+1,""))</f>
        <v/>
      </c>
      <c r="O302" s="23">
        <f>IF($L302="","",IF($A302=SzAusfall,0,$L302))</f>
        <v/>
      </c>
      <c r="P302" s="13">
        <f>IF($L302="","",IF(AND($L302&gt;0,$K302&lt;&gt;"",$K302&lt;Planstart),"Überfällig: Zahldatum manuell setzen",""))</f>
        <v/>
      </c>
    </row>
    <row r="303">
      <c r="A303" s="12" t="n"/>
      <c r="B303" s="12" t="n"/>
      <c r="C303" s="12" t="n"/>
      <c r="D303" s="14" t="n"/>
      <c r="E303" s="16" t="n"/>
      <c r="F303" s="17" t="n"/>
      <c r="G303" s="21">
        <f>IF($A303="","",IFERROR(VLOOKUP($A303,Kunden!$A$5:$D$54,4,FALSE),PortfolioVerzug))</f>
        <v/>
      </c>
      <c r="H303" s="14" t="n"/>
      <c r="I303" s="12" t="n"/>
      <c r="J303" s="14" t="n"/>
      <c r="K303" s="22">
        <f>IF($H303&lt;&gt;"",$H303,IF(OR($D303="",$F303=""),"",$D303+$F303+IF($G303="",PortfolioVerzug,$G303)))</f>
        <v/>
      </c>
      <c r="L303" s="23">
        <f>IF($E303="","",IF(OR($I303="J",$J303&lt;&gt;""),0,$E303))</f>
        <v/>
      </c>
      <c r="M303" s="21">
        <f>IF($K303="","",IF(AND($K303&gt;=Planstart,$K303&lt;=Planstart+90),INT(($K303-Planstart)/7)+1,""))</f>
        <v/>
      </c>
      <c r="N303" s="21">
        <f>IF($K303="","",IF(AND($K303+SzVerzug&gt;=Planstart,$K303+SzVerzug&lt;=Planstart+90),INT(($K303+SzVerzug-Planstart)/7)+1,""))</f>
        <v/>
      </c>
      <c r="O303" s="23">
        <f>IF($L303="","",IF($A303=SzAusfall,0,$L303))</f>
        <v/>
      </c>
      <c r="P303" s="13">
        <f>IF($L303="","",IF(AND($L303&gt;0,$K303&lt;&gt;"",$K303&lt;Planstart),"Überfällig: Zahldatum manuell setzen",""))</f>
        <v/>
      </c>
    </row>
    <row r="304">
      <c r="A304" s="12" t="n"/>
      <c r="B304" s="12" t="n"/>
      <c r="C304" s="12" t="n"/>
      <c r="D304" s="14" t="n"/>
      <c r="E304" s="16" t="n"/>
      <c r="F304" s="17" t="n"/>
      <c r="G304" s="21">
        <f>IF($A304="","",IFERROR(VLOOKUP($A304,Kunden!$A$5:$D$54,4,FALSE),PortfolioVerzug))</f>
        <v/>
      </c>
      <c r="H304" s="14" t="n"/>
      <c r="I304" s="12" t="n"/>
      <c r="J304" s="14" t="n"/>
      <c r="K304" s="22">
        <f>IF($H304&lt;&gt;"",$H304,IF(OR($D304="",$F304=""),"",$D304+$F304+IF($G304="",PortfolioVerzug,$G304)))</f>
        <v/>
      </c>
      <c r="L304" s="23">
        <f>IF($E304="","",IF(OR($I304="J",$J304&lt;&gt;""),0,$E304))</f>
        <v/>
      </c>
      <c r="M304" s="21">
        <f>IF($K304="","",IF(AND($K304&gt;=Planstart,$K304&lt;=Planstart+90),INT(($K304-Planstart)/7)+1,""))</f>
        <v/>
      </c>
      <c r="N304" s="21">
        <f>IF($K304="","",IF(AND($K304+SzVerzug&gt;=Planstart,$K304+SzVerzug&lt;=Planstart+90),INT(($K304+SzVerzug-Planstart)/7)+1,""))</f>
        <v/>
      </c>
      <c r="O304" s="23">
        <f>IF($L304="","",IF($A304=SzAusfall,0,$L304))</f>
        <v/>
      </c>
      <c r="P304" s="13">
        <f>IF($L304="","",IF(AND($L304&gt;0,$K304&lt;&gt;"",$K304&lt;Planstart),"Überfällig: Zahldatum manuell setzen",""))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A5:P304">
    <cfRule type="expression" priority="1" dxfId="0" stopIfTrue="1">
      <formula>$P5&lt;&gt;""</formula>
    </cfRule>
    <cfRule type="expression" priority="2" dxfId="1">
      <formula>$J5&lt;&gt;""</formula>
    </cfRule>
  </conditionalFormatting>
  <dataValidations count="6">
    <dataValidation sqref="A5:A304" showDropDown="0" showInputMessage="0" showErrorMessage="1" allowBlank="1" error="Kunden zuerst im Blatt Kunden erfassen." type="list">
      <formula1>KundenListe</formula1>
    </dataValidation>
    <dataValidation sqref="C5:C304" showDropDown="0" showInputMessage="0" showErrorMessage="1" allowBlank="1" error="OP oder Plan wählen." type="list">
      <formula1>"OP,Plan"</formula1>
    </dataValidation>
    <dataValidation sqref="D5:D304 H5:H304 J5:J304" showDropDown="0" showInputMessage="0" showErrorMessage="1" allowBlank="1" error="Gültiges Datum eintragen (TT.MM.JJJJ)." type="date" operator="greaterThan">
      <formula1>36526</formula1>
    </dataValidation>
    <dataValidation sqref="E5:E304" showDropDown="0" showInputMessage="1" showErrorMessage="1" allowBlank="1" error="Betrag ab 0 eintragen." promptTitle="Betrag" prompt="Betrag inkl. MWST in CHF." type="decimal" operator="greaterThanOrEqual">
      <formula1>0</formula1>
    </dataValidation>
    <dataValidation sqref="F5:F304" showDropDown="0" showInputMessage="0" showErrorMessage="1" allowBlank="1" error="Ganzzahl von 0 bis 365 eintragen." type="whole" operator="between">
      <formula1>0</formula1>
      <formula2>365</formula2>
    </dataValidation>
    <dataValidation sqref="I5:I304" showDropDown="0" showInputMessage="0" showErrorMessage="1" allowBlank="1" error="J oder N eintragen." type="list">
      <formula1>"J,N"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52" customWidth="1" min="3" max="3"/>
    <col width="13" customWidth="1" min="4" max="4"/>
    <col width="13" customWidth="1" min="5" max="5"/>
    <col width="8" customWidth="1" min="6" max="6"/>
    <col width="30" customWidth="1" min="7" max="7"/>
  </cols>
  <sheetData>
    <row r="1">
      <c r="A1" s="1" t="inlineStr">
        <is>
          <t>Termine: übrige Ein- und Auszahlungen</t>
        </is>
      </c>
    </row>
    <row r="2">
      <c r="A2" s="4" t="inlineStr">
        <is>
          <t>Löhne netto eintragen. Arbeitnehmerbeiträge an AHV/IV/EO/ALV fliessen mit der Akontozahlung der Ausgleichskasse ab und dürfen nicht doppelt erfasst werden.</t>
        </is>
      </c>
    </row>
    <row r="3">
      <c r="A3" s="10" t="inlineStr">
        <is>
          <t>BEISPIEL: Werte in grauen Feldern sind fiktive Beispielwerte. Vor Gebrauch überschreiben oder löschen.</t>
        </is>
      </c>
    </row>
    <row r="4" ht="22" customHeight="1">
      <c r="A4" s="6" t="inlineStr">
        <is>
          <t>Richtung</t>
        </is>
      </c>
      <c r="B4" s="6" t="inlineStr">
        <is>
          <t>Kategorie</t>
        </is>
      </c>
      <c r="C4" s="6" t="inlineStr">
        <is>
          <t>Beschreibung</t>
        </is>
      </c>
      <c r="D4" s="6" t="inlineStr">
        <is>
          <t>Datum</t>
        </is>
      </c>
      <c r="E4" s="6" t="inlineStr">
        <is>
          <t>Betrag CHF</t>
        </is>
      </c>
      <c r="F4" s="6" t="inlineStr">
        <is>
          <t>Woche</t>
        </is>
      </c>
      <c r="G4" s="6" t="inlineStr">
        <is>
          <t>Grundlage / Beleg</t>
        </is>
      </c>
    </row>
    <row r="5">
      <c r="A5" s="12" t="inlineStr">
        <is>
          <t>Auszahlung</t>
        </is>
      </c>
      <c r="B5" s="12" t="inlineStr">
        <is>
          <t>Nettolöhne</t>
        </is>
      </c>
      <c r="C5" s="12" t="inlineStr">
        <is>
          <t>Lohnlauf Oktober</t>
        </is>
      </c>
      <c r="D5" s="14" t="n">
        <v>46325</v>
      </c>
      <c r="E5" s="16" t="n">
        <v>270000</v>
      </c>
      <c r="F5" s="21">
        <f>IF($D5="","",IF(AND($D5&gt;=Planstart,$D5&lt;=Planstart+90),INT(($D5-Planstart)/7)+1,""))</f>
        <v/>
      </c>
      <c r="G5" s="12" t="inlineStr">
        <is>
          <t>Beispiel</t>
        </is>
      </c>
    </row>
    <row r="6">
      <c r="A6" s="12" t="inlineStr">
        <is>
          <t>Auszahlung</t>
        </is>
      </c>
      <c r="B6" s="12" t="inlineStr">
        <is>
          <t>Nettolöhne</t>
        </is>
      </c>
      <c r="C6" s="12" t="inlineStr">
        <is>
          <t>Lohnlauf November</t>
        </is>
      </c>
      <c r="D6" s="14" t="n">
        <v>46356</v>
      </c>
      <c r="E6" s="16" t="n">
        <v>270000</v>
      </c>
      <c r="F6" s="21">
        <f>IF($D6="","",IF(AND($D6&gt;=Planstart,$D6&lt;=Planstart+90),INT(($D6-Planstart)/7)+1,""))</f>
        <v/>
      </c>
      <c r="G6" s="12" t="inlineStr">
        <is>
          <t>Beispiel</t>
        </is>
      </c>
    </row>
    <row r="7">
      <c r="A7" s="12" t="inlineStr">
        <is>
          <t>Auszahlung</t>
        </is>
      </c>
      <c r="B7" s="12" t="inlineStr">
        <is>
          <t>Nettolöhne</t>
        </is>
      </c>
      <c r="C7" s="12" t="inlineStr">
        <is>
          <t>Lohnlauf Dezember inkl. 13. Monatslohn</t>
        </is>
      </c>
      <c r="D7" s="14" t="n">
        <v>46379</v>
      </c>
      <c r="E7" s="16" t="n">
        <v>540000</v>
      </c>
      <c r="F7" s="21">
        <f>IF($D7="","",IF(AND($D7&gt;=Planstart,$D7&lt;=Planstart+90),INT(($D7-Planstart)/7)+1,""))</f>
        <v/>
      </c>
      <c r="G7" s="12" t="inlineStr">
        <is>
          <t>Beispiel</t>
        </is>
      </c>
    </row>
    <row r="8">
      <c r="A8" s="12" t="inlineStr">
        <is>
          <t>Auszahlung</t>
        </is>
      </c>
      <c r="B8" s="12" t="inlineStr">
        <is>
          <t>AHV/IV/EO/ALV/FAK Akonto</t>
        </is>
      </c>
      <c r="C8" s="12" t="inlineStr">
        <is>
          <t>Akonto Oktober</t>
        </is>
      </c>
      <c r="D8" s="14" t="n">
        <v>46336</v>
      </c>
      <c r="E8" s="16" t="n">
        <v>52000</v>
      </c>
      <c r="F8" s="21">
        <f>IF($D8="","",IF(AND($D8&gt;=Planstart,$D8&lt;=Planstart+90),INT(($D8-Planstart)/7)+1,""))</f>
        <v/>
      </c>
      <c r="G8" s="12" t="inlineStr">
        <is>
          <t>Beispiel</t>
        </is>
      </c>
    </row>
    <row r="9">
      <c r="A9" s="12" t="inlineStr">
        <is>
          <t>Auszahlung</t>
        </is>
      </c>
      <c r="B9" s="12" t="inlineStr">
        <is>
          <t>AHV/IV/EO/ALV/FAK Akonto</t>
        </is>
      </c>
      <c r="C9" s="12" t="inlineStr">
        <is>
          <t>Akonto November</t>
        </is>
      </c>
      <c r="D9" s="14" t="n">
        <v>46366</v>
      </c>
      <c r="E9" s="16" t="n">
        <v>52000</v>
      </c>
      <c r="F9" s="21">
        <f>IF($D9="","",IF(AND($D9&gt;=Planstart,$D9&lt;=Planstart+90),INT(($D9-Planstart)/7)+1,""))</f>
        <v/>
      </c>
      <c r="G9" s="12" t="inlineStr">
        <is>
          <t>Beispiel</t>
        </is>
      </c>
    </row>
    <row r="10">
      <c r="A10" s="12" t="inlineStr">
        <is>
          <t>Auszahlung</t>
        </is>
      </c>
      <c r="B10" s="12" t="inlineStr">
        <is>
          <t>AHV/IV/EO/ALV/FAK Akonto</t>
        </is>
      </c>
      <c r="C10" s="12" t="inlineStr">
        <is>
          <t>Akonto Dezember (10.01.2027 ist Sonntag)</t>
        </is>
      </c>
      <c r="D10" s="14" t="n">
        <v>46395</v>
      </c>
      <c r="E10" s="16" t="n">
        <v>52000</v>
      </c>
      <c r="F10" s="21">
        <f>IF($D10="","",IF(AND($D10&gt;=Planstart,$D10&lt;=Planstart+90),INT(($D10-Planstart)/7)+1,""))</f>
        <v/>
      </c>
      <c r="G10" s="12" t="inlineStr">
        <is>
          <t>Beispiel</t>
        </is>
      </c>
    </row>
    <row r="11">
      <c r="A11" s="12" t="inlineStr">
        <is>
          <t>Auszahlung</t>
        </is>
      </c>
      <c r="B11" s="12" t="inlineStr">
        <is>
          <t>BVG</t>
        </is>
      </c>
      <c r="C11" s="12" t="inlineStr">
        <is>
          <t>Beitragsrechnung 4. Quartal</t>
        </is>
      </c>
      <c r="D11" s="14" t="n">
        <v>46387</v>
      </c>
      <c r="E11" s="16" t="n">
        <v>66000</v>
      </c>
      <c r="F11" s="21">
        <f>IF($D11="","",IF(AND($D11&gt;=Planstart,$D11&lt;=Planstart+90),INT(($D11-Planstart)/7)+1,""))</f>
        <v/>
      </c>
      <c r="G11" s="12" t="inlineStr">
        <is>
          <t>Beispiel</t>
        </is>
      </c>
    </row>
    <row r="12">
      <c r="A12" s="12" t="inlineStr">
        <is>
          <t>Auszahlung</t>
        </is>
      </c>
      <c r="B12" s="12" t="inlineStr">
        <is>
          <t>MWST</t>
        </is>
      </c>
      <c r="C12" s="12" t="inlineStr">
        <is>
          <t>Zahllast 3. Quartal 2026 (Frist 29.11.2026, Sonntag)</t>
        </is>
      </c>
      <c r="D12" s="14" t="n">
        <v>46353</v>
      </c>
      <c r="E12" s="16" t="n">
        <v>160000</v>
      </c>
      <c r="F12" s="21">
        <f>IF($D12="","",IF(AND($D12&gt;=Planstart,$D12&lt;=Planstart+90),INT(($D12-Planstart)/7)+1,""))</f>
        <v/>
      </c>
      <c r="G12" s="12" t="inlineStr">
        <is>
          <t>Beispiel</t>
        </is>
      </c>
    </row>
    <row r="13">
      <c r="A13" s="12" t="inlineStr">
        <is>
          <t>Auszahlung</t>
        </is>
      </c>
      <c r="B13" s="12" t="inlineStr">
        <is>
          <t>Steuern</t>
        </is>
      </c>
      <c r="C13" s="12" t="inlineStr">
        <is>
          <t>Rate Staats- und Gemeindesteuer laut provisorischer Rechnung</t>
        </is>
      </c>
      <c r="D13" s="14" t="n">
        <v>46386</v>
      </c>
      <c r="E13" s="16" t="n">
        <v>40000</v>
      </c>
      <c r="F13" s="21">
        <f>IF($D13="","",IF(AND($D13&gt;=Planstart,$D13&lt;=Planstart+90),INT(($D13-Planstart)/7)+1,""))</f>
        <v/>
      </c>
      <c r="G13" s="12" t="inlineStr">
        <is>
          <t>Beispiel</t>
        </is>
      </c>
    </row>
    <row r="14">
      <c r="A14" s="12" t="inlineStr">
        <is>
          <t>Auszahlung</t>
        </is>
      </c>
      <c r="B14" s="12" t="inlineStr">
        <is>
          <t>Miete</t>
        </is>
      </c>
      <c r="C14" s="12" t="inlineStr">
        <is>
          <t>Miete November</t>
        </is>
      </c>
      <c r="D14" s="14" t="n">
        <v>46325</v>
      </c>
      <c r="E14" s="16" t="n">
        <v>38000</v>
      </c>
      <c r="F14" s="21">
        <f>IF($D14="","",IF(AND($D14&gt;=Planstart,$D14&lt;=Planstart+90),INT(($D14-Planstart)/7)+1,""))</f>
        <v/>
      </c>
      <c r="G14" s="12" t="inlineStr">
        <is>
          <t>Beispiel</t>
        </is>
      </c>
    </row>
    <row r="15">
      <c r="A15" s="12" t="inlineStr">
        <is>
          <t>Auszahlung</t>
        </is>
      </c>
      <c r="B15" s="12" t="inlineStr">
        <is>
          <t>Miete</t>
        </is>
      </c>
      <c r="C15" s="12" t="inlineStr">
        <is>
          <t>Miete Dezember</t>
        </is>
      </c>
      <c r="D15" s="14" t="n">
        <v>46356</v>
      </c>
      <c r="E15" s="16" t="n">
        <v>38000</v>
      </c>
      <c r="F15" s="21">
        <f>IF($D15="","",IF(AND($D15&gt;=Planstart,$D15&lt;=Planstart+90),INT(($D15-Planstart)/7)+1,""))</f>
        <v/>
      </c>
      <c r="G15" s="12" t="inlineStr">
        <is>
          <t>Beispiel</t>
        </is>
      </c>
    </row>
    <row r="16">
      <c r="A16" s="12" t="inlineStr">
        <is>
          <t>Auszahlung</t>
        </is>
      </c>
      <c r="B16" s="12" t="inlineStr">
        <is>
          <t>Miete</t>
        </is>
      </c>
      <c r="C16" s="12" t="inlineStr">
        <is>
          <t>Miete Januar</t>
        </is>
      </c>
      <c r="D16" s="14" t="n">
        <v>46387</v>
      </c>
      <c r="E16" s="16" t="n">
        <v>38000</v>
      </c>
      <c r="F16" s="21">
        <f>IF($D16="","",IF(AND($D16&gt;=Planstart,$D16&lt;=Planstart+90),INT(($D16-Planstart)/7)+1,""))</f>
        <v/>
      </c>
      <c r="G16" s="12" t="inlineStr">
        <is>
          <t>Beispiel</t>
        </is>
      </c>
    </row>
    <row r="17">
      <c r="A17" s="12" t="inlineStr">
        <is>
          <t>Auszahlung</t>
        </is>
      </c>
      <c r="B17" s="12" t="inlineStr">
        <is>
          <t>Leasing</t>
        </is>
      </c>
      <c r="C17" s="12" t="inlineStr">
        <is>
          <t>Fahrzeugleasing</t>
        </is>
      </c>
      <c r="D17" s="14" t="n">
        <v>46342</v>
      </c>
      <c r="E17" s="16" t="n">
        <v>6500</v>
      </c>
      <c r="F17" s="21">
        <f>IF($D17="","",IF(AND($D17&gt;=Planstart,$D17&lt;=Planstart+90),INT(($D17-Planstart)/7)+1,""))</f>
        <v/>
      </c>
      <c r="G17" s="12" t="inlineStr">
        <is>
          <t>Beispiel</t>
        </is>
      </c>
    </row>
    <row r="18">
      <c r="A18" s="12" t="inlineStr">
        <is>
          <t>Auszahlung</t>
        </is>
      </c>
      <c r="B18" s="12" t="inlineStr">
        <is>
          <t>Leasing</t>
        </is>
      </c>
      <c r="C18" s="12" t="inlineStr">
        <is>
          <t>Fahrzeugleasing</t>
        </is>
      </c>
      <c r="D18" s="14" t="n">
        <v>46371</v>
      </c>
      <c r="E18" s="16" t="n">
        <v>6500</v>
      </c>
      <c r="F18" s="21">
        <f>IF($D18="","",IF(AND($D18&gt;=Planstart,$D18&lt;=Planstart+90),INT(($D18-Planstart)/7)+1,""))</f>
        <v/>
      </c>
      <c r="G18" s="12" t="inlineStr">
        <is>
          <t>Beispiel</t>
        </is>
      </c>
    </row>
    <row r="19">
      <c r="A19" s="12" t="inlineStr">
        <is>
          <t>Auszahlung</t>
        </is>
      </c>
      <c r="B19" s="12" t="inlineStr">
        <is>
          <t>Leasing</t>
        </is>
      </c>
      <c r="C19" s="12" t="inlineStr">
        <is>
          <t>Fahrzeugleasing</t>
        </is>
      </c>
      <c r="D19" s="14" t="n">
        <v>46402</v>
      </c>
      <c r="E19" s="16" t="n">
        <v>6500</v>
      </c>
      <c r="F19" s="21">
        <f>IF($D19="","",IF(AND($D19&gt;=Planstart,$D19&lt;=Planstart+90),INT(($D19-Planstart)/7)+1,""))</f>
        <v/>
      </c>
      <c r="G19" s="12" t="inlineStr">
        <is>
          <t>Beispiel</t>
        </is>
      </c>
    </row>
    <row r="20">
      <c r="A20" s="12" t="inlineStr">
        <is>
          <t>Auszahlung</t>
        </is>
      </c>
      <c r="B20" s="12" t="inlineStr">
        <is>
          <t>Lieferanten und Sachaufwand</t>
        </is>
      </c>
      <c r="C20" s="12" t="inlineStr">
        <is>
          <t>Zahllauf</t>
        </is>
      </c>
      <c r="D20" s="14" t="n">
        <v>46317</v>
      </c>
      <c r="E20" s="16" t="n">
        <v>100000</v>
      </c>
      <c r="F20" s="21">
        <f>IF($D20="","",IF(AND($D20&gt;=Planstart,$D20&lt;=Planstart+90),INT(($D20-Planstart)/7)+1,""))</f>
        <v/>
      </c>
      <c r="G20" s="12" t="inlineStr">
        <is>
          <t>Beispiel</t>
        </is>
      </c>
    </row>
    <row r="21">
      <c r="A21" s="12" t="inlineStr">
        <is>
          <t>Auszahlung</t>
        </is>
      </c>
      <c r="B21" s="12" t="inlineStr">
        <is>
          <t>Lieferanten und Sachaufwand</t>
        </is>
      </c>
      <c r="C21" s="12" t="inlineStr">
        <is>
          <t>Zahllauf</t>
        </is>
      </c>
      <c r="D21" s="14" t="n">
        <v>46324</v>
      </c>
      <c r="E21" s="16" t="n">
        <v>100000</v>
      </c>
      <c r="F21" s="21">
        <f>IF($D21="","",IF(AND($D21&gt;=Planstart,$D21&lt;=Planstart+90),INT(($D21-Planstart)/7)+1,""))</f>
        <v/>
      </c>
      <c r="G21" s="12" t="inlineStr">
        <is>
          <t>Beispiel</t>
        </is>
      </c>
    </row>
    <row r="22">
      <c r="A22" s="12" t="inlineStr">
        <is>
          <t>Auszahlung</t>
        </is>
      </c>
      <c r="B22" s="12" t="inlineStr">
        <is>
          <t>Lieferanten und Sachaufwand</t>
        </is>
      </c>
      <c r="C22" s="12" t="inlineStr">
        <is>
          <t>Zahllauf</t>
        </is>
      </c>
      <c r="D22" s="14" t="n">
        <v>46331</v>
      </c>
      <c r="E22" s="16" t="n">
        <v>100000</v>
      </c>
      <c r="F22" s="21">
        <f>IF($D22="","",IF(AND($D22&gt;=Planstart,$D22&lt;=Planstart+90),INT(($D22-Planstart)/7)+1,""))</f>
        <v/>
      </c>
      <c r="G22" s="12" t="inlineStr">
        <is>
          <t>Beispiel</t>
        </is>
      </c>
    </row>
    <row r="23">
      <c r="A23" s="12" t="inlineStr">
        <is>
          <t>Auszahlung</t>
        </is>
      </c>
      <c r="B23" s="12" t="inlineStr">
        <is>
          <t>Lieferanten und Sachaufwand</t>
        </is>
      </c>
      <c r="C23" s="12" t="inlineStr">
        <is>
          <t>Zahllauf</t>
        </is>
      </c>
      <c r="D23" s="14" t="n">
        <v>46338</v>
      </c>
      <c r="E23" s="16" t="n">
        <v>100000</v>
      </c>
      <c r="F23" s="21">
        <f>IF($D23="","",IF(AND($D23&gt;=Planstart,$D23&lt;=Planstart+90),INT(($D23-Planstart)/7)+1,""))</f>
        <v/>
      </c>
      <c r="G23" s="12" t="inlineStr">
        <is>
          <t>Beispiel</t>
        </is>
      </c>
    </row>
    <row r="24">
      <c r="A24" s="12" t="inlineStr">
        <is>
          <t>Auszahlung</t>
        </is>
      </c>
      <c r="B24" s="12" t="inlineStr">
        <is>
          <t>Lieferanten und Sachaufwand</t>
        </is>
      </c>
      <c r="C24" s="12" t="inlineStr">
        <is>
          <t>Zahllauf</t>
        </is>
      </c>
      <c r="D24" s="14" t="n">
        <v>46345</v>
      </c>
      <c r="E24" s="16" t="n">
        <v>100000</v>
      </c>
      <c r="F24" s="21">
        <f>IF($D24="","",IF(AND($D24&gt;=Planstart,$D24&lt;=Planstart+90),INT(($D24-Planstart)/7)+1,""))</f>
        <v/>
      </c>
      <c r="G24" s="12" t="inlineStr">
        <is>
          <t>Beispiel</t>
        </is>
      </c>
    </row>
    <row r="25">
      <c r="A25" s="12" t="inlineStr">
        <is>
          <t>Auszahlung</t>
        </is>
      </c>
      <c r="B25" s="12" t="inlineStr">
        <is>
          <t>Lieferanten und Sachaufwand</t>
        </is>
      </c>
      <c r="C25" s="12" t="inlineStr">
        <is>
          <t>Zahllauf</t>
        </is>
      </c>
      <c r="D25" s="14" t="n">
        <v>46352</v>
      </c>
      <c r="E25" s="16" t="n">
        <v>100000</v>
      </c>
      <c r="F25" s="21">
        <f>IF($D25="","",IF(AND($D25&gt;=Planstart,$D25&lt;=Planstart+90),INT(($D25-Planstart)/7)+1,""))</f>
        <v/>
      </c>
      <c r="G25" s="12" t="inlineStr">
        <is>
          <t>Beispiel</t>
        </is>
      </c>
    </row>
    <row r="26">
      <c r="A26" s="12" t="inlineStr">
        <is>
          <t>Auszahlung</t>
        </is>
      </c>
      <c r="B26" s="12" t="inlineStr">
        <is>
          <t>Lieferanten und Sachaufwand</t>
        </is>
      </c>
      <c r="C26" s="12" t="inlineStr">
        <is>
          <t>Zahllauf</t>
        </is>
      </c>
      <c r="D26" s="14" t="n">
        <v>46359</v>
      </c>
      <c r="E26" s="16" t="n">
        <v>100000</v>
      </c>
      <c r="F26" s="21">
        <f>IF($D26="","",IF(AND($D26&gt;=Planstart,$D26&lt;=Planstart+90),INT(($D26-Planstart)/7)+1,""))</f>
        <v/>
      </c>
      <c r="G26" s="12" t="inlineStr">
        <is>
          <t>Beispiel</t>
        </is>
      </c>
    </row>
    <row r="27">
      <c r="A27" s="12" t="inlineStr">
        <is>
          <t>Auszahlung</t>
        </is>
      </c>
      <c r="B27" s="12" t="inlineStr">
        <is>
          <t>Lieferanten und Sachaufwand</t>
        </is>
      </c>
      <c r="C27" s="12" t="inlineStr">
        <is>
          <t>Zahllauf</t>
        </is>
      </c>
      <c r="D27" s="14" t="n">
        <v>46366</v>
      </c>
      <c r="E27" s="16" t="n">
        <v>100000</v>
      </c>
      <c r="F27" s="21">
        <f>IF($D27="","",IF(AND($D27&gt;=Planstart,$D27&lt;=Planstart+90),INT(($D27-Planstart)/7)+1,""))</f>
        <v/>
      </c>
      <c r="G27" s="12" t="inlineStr">
        <is>
          <t>Beispiel</t>
        </is>
      </c>
    </row>
    <row r="28">
      <c r="A28" s="12" t="inlineStr">
        <is>
          <t>Auszahlung</t>
        </is>
      </c>
      <c r="B28" s="12" t="inlineStr">
        <is>
          <t>Lieferanten und Sachaufwand</t>
        </is>
      </c>
      <c r="C28" s="12" t="inlineStr">
        <is>
          <t>Zahllauf</t>
        </is>
      </c>
      <c r="D28" s="14" t="n">
        <v>46373</v>
      </c>
      <c r="E28" s="16" t="n">
        <v>100000</v>
      </c>
      <c r="F28" s="21">
        <f>IF($D28="","",IF(AND($D28&gt;=Planstart,$D28&lt;=Planstart+90),INT(($D28-Planstart)/7)+1,""))</f>
        <v/>
      </c>
      <c r="G28" s="12" t="inlineStr">
        <is>
          <t>Beispiel</t>
        </is>
      </c>
    </row>
    <row r="29">
      <c r="A29" s="12" t="inlineStr">
        <is>
          <t>Auszahlung</t>
        </is>
      </c>
      <c r="B29" s="12" t="inlineStr">
        <is>
          <t>Lieferanten und Sachaufwand</t>
        </is>
      </c>
      <c r="C29" s="12" t="inlineStr">
        <is>
          <t>Zahllauf</t>
        </is>
      </c>
      <c r="D29" s="14" t="n">
        <v>46380</v>
      </c>
      <c r="E29" s="16" t="n">
        <v>100000</v>
      </c>
      <c r="F29" s="21">
        <f>IF($D29="","",IF(AND($D29&gt;=Planstart,$D29&lt;=Planstart+90),INT(($D29-Planstart)/7)+1,""))</f>
        <v/>
      </c>
      <c r="G29" s="12" t="inlineStr">
        <is>
          <t>Beispiel</t>
        </is>
      </c>
    </row>
    <row r="30">
      <c r="A30" s="12" t="inlineStr">
        <is>
          <t>Auszahlung</t>
        </is>
      </c>
      <c r="B30" s="12" t="inlineStr">
        <is>
          <t>Lieferanten und Sachaufwand</t>
        </is>
      </c>
      <c r="C30" s="12" t="inlineStr">
        <is>
          <t>Zahllauf</t>
        </is>
      </c>
      <c r="D30" s="14" t="n">
        <v>46387</v>
      </c>
      <c r="E30" s="16" t="n">
        <v>100000</v>
      </c>
      <c r="F30" s="21">
        <f>IF($D30="","",IF(AND($D30&gt;=Planstart,$D30&lt;=Planstart+90),INT(($D30-Planstart)/7)+1,""))</f>
        <v/>
      </c>
      <c r="G30" s="12" t="inlineStr">
        <is>
          <t>Beispiel</t>
        </is>
      </c>
    </row>
    <row r="31">
      <c r="A31" s="12" t="inlineStr">
        <is>
          <t>Auszahlung</t>
        </is>
      </c>
      <c r="B31" s="12" t="inlineStr">
        <is>
          <t>Lieferanten und Sachaufwand</t>
        </is>
      </c>
      <c r="C31" s="12" t="inlineStr">
        <is>
          <t>Zahllauf</t>
        </is>
      </c>
      <c r="D31" s="14" t="n">
        <v>46394</v>
      </c>
      <c r="E31" s="16" t="n">
        <v>100000</v>
      </c>
      <c r="F31" s="21">
        <f>IF($D31="","",IF(AND($D31&gt;=Planstart,$D31&lt;=Planstart+90),INT(($D31-Planstart)/7)+1,""))</f>
        <v/>
      </c>
      <c r="G31" s="12" t="inlineStr">
        <is>
          <t>Beispiel</t>
        </is>
      </c>
    </row>
    <row r="32">
      <c r="A32" s="12" t="inlineStr">
        <is>
          <t>Auszahlung</t>
        </is>
      </c>
      <c r="B32" s="12" t="inlineStr">
        <is>
          <t>Lieferanten und Sachaufwand</t>
        </is>
      </c>
      <c r="C32" s="12" t="inlineStr">
        <is>
          <t>Zahllauf</t>
        </is>
      </c>
      <c r="D32" s="14" t="n">
        <v>46401</v>
      </c>
      <c r="E32" s="16" t="n">
        <v>100000</v>
      </c>
      <c r="F32" s="21">
        <f>IF($D32="","",IF(AND($D32&gt;=Planstart,$D32&lt;=Planstart+90),INT(($D32-Planstart)/7)+1,""))</f>
        <v/>
      </c>
      <c r="G32" s="12" t="inlineStr">
        <is>
          <t>Beispiel</t>
        </is>
      </c>
    </row>
    <row r="33">
      <c r="A33" s="12" t="n"/>
      <c r="B33" s="12" t="n"/>
      <c r="C33" s="12" t="n"/>
      <c r="D33" s="14" t="n"/>
      <c r="E33" s="16" t="n"/>
      <c r="F33" s="21">
        <f>IF($D33="","",IF(AND($D33&gt;=Planstart,$D33&lt;=Planstart+90),INT(($D33-Planstart)/7)+1,""))</f>
        <v/>
      </c>
      <c r="G33" s="12" t="n"/>
    </row>
    <row r="34">
      <c r="A34" s="12" t="n"/>
      <c r="B34" s="12" t="n"/>
      <c r="C34" s="12" t="n"/>
      <c r="D34" s="14" t="n"/>
      <c r="E34" s="16" t="n"/>
      <c r="F34" s="21">
        <f>IF($D34="","",IF(AND($D34&gt;=Planstart,$D34&lt;=Planstart+90),INT(($D34-Planstart)/7)+1,""))</f>
        <v/>
      </c>
      <c r="G34" s="12" t="n"/>
    </row>
    <row r="35">
      <c r="A35" s="12" t="n"/>
      <c r="B35" s="12" t="n"/>
      <c r="C35" s="12" t="n"/>
      <c r="D35" s="14" t="n"/>
      <c r="E35" s="16" t="n"/>
      <c r="F35" s="21">
        <f>IF($D35="","",IF(AND($D35&gt;=Planstart,$D35&lt;=Planstart+90),INT(($D35-Planstart)/7)+1,""))</f>
        <v/>
      </c>
      <c r="G35" s="12" t="n"/>
    </row>
    <row r="36">
      <c r="A36" s="12" t="n"/>
      <c r="B36" s="12" t="n"/>
      <c r="C36" s="12" t="n"/>
      <c r="D36" s="14" t="n"/>
      <c r="E36" s="16" t="n"/>
      <c r="F36" s="21">
        <f>IF($D36="","",IF(AND($D36&gt;=Planstart,$D36&lt;=Planstart+90),INT(($D36-Planstart)/7)+1,""))</f>
        <v/>
      </c>
      <c r="G36" s="12" t="n"/>
    </row>
    <row r="37">
      <c r="A37" s="12" t="n"/>
      <c r="B37" s="12" t="n"/>
      <c r="C37" s="12" t="n"/>
      <c r="D37" s="14" t="n"/>
      <c r="E37" s="16" t="n"/>
      <c r="F37" s="21">
        <f>IF($D37="","",IF(AND($D37&gt;=Planstart,$D37&lt;=Planstart+90),INT(($D37-Planstart)/7)+1,""))</f>
        <v/>
      </c>
      <c r="G37" s="12" t="n"/>
    </row>
    <row r="38">
      <c r="A38" s="12" t="n"/>
      <c r="B38" s="12" t="n"/>
      <c r="C38" s="12" t="n"/>
      <c r="D38" s="14" t="n"/>
      <c r="E38" s="16" t="n"/>
      <c r="F38" s="21">
        <f>IF($D38="","",IF(AND($D38&gt;=Planstart,$D38&lt;=Planstart+90),INT(($D38-Planstart)/7)+1,""))</f>
        <v/>
      </c>
      <c r="G38" s="12" t="n"/>
    </row>
    <row r="39">
      <c r="A39" s="12" t="n"/>
      <c r="B39" s="12" t="n"/>
      <c r="C39" s="12" t="n"/>
      <c r="D39" s="14" t="n"/>
      <c r="E39" s="16" t="n"/>
      <c r="F39" s="21">
        <f>IF($D39="","",IF(AND($D39&gt;=Planstart,$D39&lt;=Planstart+90),INT(($D39-Planstart)/7)+1,""))</f>
        <v/>
      </c>
      <c r="G39" s="12" t="n"/>
    </row>
    <row r="40">
      <c r="A40" s="12" t="n"/>
      <c r="B40" s="12" t="n"/>
      <c r="C40" s="12" t="n"/>
      <c r="D40" s="14" t="n"/>
      <c r="E40" s="16" t="n"/>
      <c r="F40" s="21">
        <f>IF($D40="","",IF(AND($D40&gt;=Planstart,$D40&lt;=Planstart+90),INT(($D40-Planstart)/7)+1,""))</f>
        <v/>
      </c>
      <c r="G40" s="12" t="n"/>
    </row>
    <row r="41">
      <c r="A41" s="12" t="n"/>
      <c r="B41" s="12" t="n"/>
      <c r="C41" s="12" t="n"/>
      <c r="D41" s="14" t="n"/>
      <c r="E41" s="16" t="n"/>
      <c r="F41" s="21">
        <f>IF($D41="","",IF(AND($D41&gt;=Planstart,$D41&lt;=Planstart+90),INT(($D41-Planstart)/7)+1,""))</f>
        <v/>
      </c>
      <c r="G41" s="12" t="n"/>
    </row>
    <row r="42">
      <c r="A42" s="12" t="n"/>
      <c r="B42" s="12" t="n"/>
      <c r="C42" s="12" t="n"/>
      <c r="D42" s="14" t="n"/>
      <c r="E42" s="16" t="n"/>
      <c r="F42" s="21">
        <f>IF($D42="","",IF(AND($D42&gt;=Planstart,$D42&lt;=Planstart+90),INT(($D42-Planstart)/7)+1,""))</f>
        <v/>
      </c>
      <c r="G42" s="12" t="n"/>
    </row>
    <row r="43">
      <c r="A43" s="12" t="n"/>
      <c r="B43" s="12" t="n"/>
      <c r="C43" s="12" t="n"/>
      <c r="D43" s="14" t="n"/>
      <c r="E43" s="16" t="n"/>
      <c r="F43" s="21">
        <f>IF($D43="","",IF(AND($D43&gt;=Planstart,$D43&lt;=Planstart+90),INT(($D43-Planstart)/7)+1,""))</f>
        <v/>
      </c>
      <c r="G43" s="12" t="n"/>
    </row>
    <row r="44">
      <c r="A44" s="12" t="n"/>
      <c r="B44" s="12" t="n"/>
      <c r="C44" s="12" t="n"/>
      <c r="D44" s="14" t="n"/>
      <c r="E44" s="16" t="n"/>
      <c r="F44" s="21">
        <f>IF($D44="","",IF(AND($D44&gt;=Planstart,$D44&lt;=Planstart+90),INT(($D44-Planstart)/7)+1,""))</f>
        <v/>
      </c>
      <c r="G44" s="12" t="n"/>
    </row>
    <row r="45">
      <c r="A45" s="12" t="n"/>
      <c r="B45" s="12" t="n"/>
      <c r="C45" s="12" t="n"/>
      <c r="D45" s="14" t="n"/>
      <c r="E45" s="16" t="n"/>
      <c r="F45" s="21">
        <f>IF($D45="","",IF(AND($D45&gt;=Planstart,$D45&lt;=Planstart+90),INT(($D45-Planstart)/7)+1,""))</f>
        <v/>
      </c>
      <c r="G45" s="12" t="n"/>
    </row>
    <row r="46">
      <c r="A46" s="12" t="n"/>
      <c r="B46" s="12" t="n"/>
      <c r="C46" s="12" t="n"/>
      <c r="D46" s="14" t="n"/>
      <c r="E46" s="16" t="n"/>
      <c r="F46" s="21">
        <f>IF($D46="","",IF(AND($D46&gt;=Planstart,$D46&lt;=Planstart+90),INT(($D46-Planstart)/7)+1,""))</f>
        <v/>
      </c>
      <c r="G46" s="12" t="n"/>
    </row>
    <row r="47">
      <c r="A47" s="12" t="n"/>
      <c r="B47" s="12" t="n"/>
      <c r="C47" s="12" t="n"/>
      <c r="D47" s="14" t="n"/>
      <c r="E47" s="16" t="n"/>
      <c r="F47" s="21">
        <f>IF($D47="","",IF(AND($D47&gt;=Planstart,$D47&lt;=Planstart+90),INT(($D47-Planstart)/7)+1,""))</f>
        <v/>
      </c>
      <c r="G47" s="12" t="n"/>
    </row>
    <row r="48">
      <c r="A48" s="12" t="n"/>
      <c r="B48" s="12" t="n"/>
      <c r="C48" s="12" t="n"/>
      <c r="D48" s="14" t="n"/>
      <c r="E48" s="16" t="n"/>
      <c r="F48" s="21">
        <f>IF($D48="","",IF(AND($D48&gt;=Planstart,$D48&lt;=Planstart+90),INT(($D48-Planstart)/7)+1,""))</f>
        <v/>
      </c>
      <c r="G48" s="12" t="n"/>
    </row>
    <row r="49">
      <c r="A49" s="12" t="n"/>
      <c r="B49" s="12" t="n"/>
      <c r="C49" s="12" t="n"/>
      <c r="D49" s="14" t="n"/>
      <c r="E49" s="16" t="n"/>
      <c r="F49" s="21">
        <f>IF($D49="","",IF(AND($D49&gt;=Planstart,$D49&lt;=Planstart+90),INT(($D49-Planstart)/7)+1,""))</f>
        <v/>
      </c>
      <c r="G49" s="12" t="n"/>
    </row>
    <row r="50">
      <c r="A50" s="12" t="n"/>
      <c r="B50" s="12" t="n"/>
      <c r="C50" s="12" t="n"/>
      <c r="D50" s="14" t="n"/>
      <c r="E50" s="16" t="n"/>
      <c r="F50" s="21">
        <f>IF($D50="","",IF(AND($D50&gt;=Planstart,$D50&lt;=Planstart+90),INT(($D50-Planstart)/7)+1,""))</f>
        <v/>
      </c>
      <c r="G50" s="12" t="n"/>
    </row>
    <row r="51">
      <c r="A51" s="12" t="n"/>
      <c r="B51" s="12" t="n"/>
      <c r="C51" s="12" t="n"/>
      <c r="D51" s="14" t="n"/>
      <c r="E51" s="16" t="n"/>
      <c r="F51" s="21">
        <f>IF($D51="","",IF(AND($D51&gt;=Planstart,$D51&lt;=Planstart+90),INT(($D51-Planstart)/7)+1,""))</f>
        <v/>
      </c>
      <c r="G51" s="12" t="n"/>
    </row>
    <row r="52">
      <c r="A52" s="12" t="n"/>
      <c r="B52" s="12" t="n"/>
      <c r="C52" s="12" t="n"/>
      <c r="D52" s="14" t="n"/>
      <c r="E52" s="16" t="n"/>
      <c r="F52" s="21">
        <f>IF($D52="","",IF(AND($D52&gt;=Planstart,$D52&lt;=Planstart+90),INT(($D52-Planstart)/7)+1,""))</f>
        <v/>
      </c>
      <c r="G52" s="12" t="n"/>
    </row>
    <row r="53">
      <c r="A53" s="12" t="n"/>
      <c r="B53" s="12" t="n"/>
      <c r="C53" s="12" t="n"/>
      <c r="D53" s="14" t="n"/>
      <c r="E53" s="16" t="n"/>
      <c r="F53" s="21">
        <f>IF($D53="","",IF(AND($D53&gt;=Planstart,$D53&lt;=Planstart+90),INT(($D53-Planstart)/7)+1,""))</f>
        <v/>
      </c>
      <c r="G53" s="12" t="n"/>
    </row>
    <row r="54">
      <c r="A54" s="12" t="n"/>
      <c r="B54" s="12" t="n"/>
      <c r="C54" s="12" t="n"/>
      <c r="D54" s="14" t="n"/>
      <c r="E54" s="16" t="n"/>
      <c r="F54" s="21">
        <f>IF($D54="","",IF(AND($D54&gt;=Planstart,$D54&lt;=Planstart+90),INT(($D54-Planstart)/7)+1,""))</f>
        <v/>
      </c>
      <c r="G54" s="12" t="n"/>
    </row>
    <row r="55">
      <c r="A55" s="12" t="n"/>
      <c r="B55" s="12" t="n"/>
      <c r="C55" s="12" t="n"/>
      <c r="D55" s="14" t="n"/>
      <c r="E55" s="16" t="n"/>
      <c r="F55" s="21">
        <f>IF($D55="","",IF(AND($D55&gt;=Planstart,$D55&lt;=Planstart+90),INT(($D55-Planstart)/7)+1,""))</f>
        <v/>
      </c>
      <c r="G55" s="12" t="n"/>
    </row>
    <row r="56">
      <c r="A56" s="12" t="n"/>
      <c r="B56" s="12" t="n"/>
      <c r="C56" s="12" t="n"/>
      <c r="D56" s="14" t="n"/>
      <c r="E56" s="16" t="n"/>
      <c r="F56" s="21">
        <f>IF($D56="","",IF(AND($D56&gt;=Planstart,$D56&lt;=Planstart+90),INT(($D56-Planstart)/7)+1,""))</f>
        <v/>
      </c>
      <c r="G56" s="12" t="n"/>
    </row>
    <row r="57">
      <c r="A57" s="12" t="n"/>
      <c r="B57" s="12" t="n"/>
      <c r="C57" s="12" t="n"/>
      <c r="D57" s="14" t="n"/>
      <c r="E57" s="16" t="n"/>
      <c r="F57" s="21">
        <f>IF($D57="","",IF(AND($D57&gt;=Planstart,$D57&lt;=Planstart+90),INT(($D57-Planstart)/7)+1,""))</f>
        <v/>
      </c>
      <c r="G57" s="12" t="n"/>
    </row>
    <row r="58">
      <c r="A58" s="12" t="n"/>
      <c r="B58" s="12" t="n"/>
      <c r="C58" s="12" t="n"/>
      <c r="D58" s="14" t="n"/>
      <c r="E58" s="16" t="n"/>
      <c r="F58" s="21">
        <f>IF($D58="","",IF(AND($D58&gt;=Planstart,$D58&lt;=Planstart+90),INT(($D58-Planstart)/7)+1,""))</f>
        <v/>
      </c>
      <c r="G58" s="12" t="n"/>
    </row>
    <row r="59">
      <c r="A59" s="12" t="n"/>
      <c r="B59" s="12" t="n"/>
      <c r="C59" s="12" t="n"/>
      <c r="D59" s="14" t="n"/>
      <c r="E59" s="16" t="n"/>
      <c r="F59" s="21">
        <f>IF($D59="","",IF(AND($D59&gt;=Planstart,$D59&lt;=Planstart+90),INT(($D59-Planstart)/7)+1,""))</f>
        <v/>
      </c>
      <c r="G59" s="12" t="n"/>
    </row>
    <row r="60">
      <c r="A60" s="12" t="n"/>
      <c r="B60" s="12" t="n"/>
      <c r="C60" s="12" t="n"/>
      <c r="D60" s="14" t="n"/>
      <c r="E60" s="16" t="n"/>
      <c r="F60" s="21">
        <f>IF($D60="","",IF(AND($D60&gt;=Planstart,$D60&lt;=Planstart+90),INT(($D60-Planstart)/7)+1,""))</f>
        <v/>
      </c>
      <c r="G60" s="12" t="n"/>
    </row>
    <row r="61">
      <c r="A61" s="12" t="n"/>
      <c r="B61" s="12" t="n"/>
      <c r="C61" s="12" t="n"/>
      <c r="D61" s="14" t="n"/>
      <c r="E61" s="16" t="n"/>
      <c r="F61" s="21">
        <f>IF($D61="","",IF(AND($D61&gt;=Planstart,$D61&lt;=Planstart+90),INT(($D61-Planstart)/7)+1,""))</f>
        <v/>
      </c>
      <c r="G61" s="12" t="n"/>
    </row>
    <row r="62">
      <c r="A62" s="12" t="n"/>
      <c r="B62" s="12" t="n"/>
      <c r="C62" s="12" t="n"/>
      <c r="D62" s="14" t="n"/>
      <c r="E62" s="16" t="n"/>
      <c r="F62" s="21">
        <f>IF($D62="","",IF(AND($D62&gt;=Planstart,$D62&lt;=Planstart+90),INT(($D62-Planstart)/7)+1,""))</f>
        <v/>
      </c>
      <c r="G62" s="12" t="n"/>
    </row>
    <row r="63">
      <c r="A63" s="12" t="n"/>
      <c r="B63" s="12" t="n"/>
      <c r="C63" s="12" t="n"/>
      <c r="D63" s="14" t="n"/>
      <c r="E63" s="16" t="n"/>
      <c r="F63" s="21">
        <f>IF($D63="","",IF(AND($D63&gt;=Planstart,$D63&lt;=Planstart+90),INT(($D63-Planstart)/7)+1,""))</f>
        <v/>
      </c>
      <c r="G63" s="12" t="n"/>
    </row>
    <row r="64">
      <c r="A64" s="12" t="n"/>
      <c r="B64" s="12" t="n"/>
      <c r="C64" s="12" t="n"/>
      <c r="D64" s="14" t="n"/>
      <c r="E64" s="16" t="n"/>
      <c r="F64" s="21">
        <f>IF($D64="","",IF(AND($D64&gt;=Planstart,$D64&lt;=Planstart+90),INT(($D64-Planstart)/7)+1,""))</f>
        <v/>
      </c>
      <c r="G64" s="12" t="n"/>
    </row>
    <row r="65">
      <c r="A65" s="12" t="n"/>
      <c r="B65" s="12" t="n"/>
      <c r="C65" s="12" t="n"/>
      <c r="D65" s="14" t="n"/>
      <c r="E65" s="16" t="n"/>
      <c r="F65" s="21">
        <f>IF($D65="","",IF(AND($D65&gt;=Planstart,$D65&lt;=Planstart+90),INT(($D65-Planstart)/7)+1,""))</f>
        <v/>
      </c>
      <c r="G65" s="12" t="n"/>
    </row>
    <row r="66">
      <c r="A66" s="12" t="n"/>
      <c r="B66" s="12" t="n"/>
      <c r="C66" s="12" t="n"/>
      <c r="D66" s="14" t="n"/>
      <c r="E66" s="16" t="n"/>
      <c r="F66" s="21">
        <f>IF($D66="","",IF(AND($D66&gt;=Planstart,$D66&lt;=Planstart+90),INT(($D66-Planstart)/7)+1,""))</f>
        <v/>
      </c>
      <c r="G66" s="12" t="n"/>
    </row>
    <row r="67">
      <c r="A67" s="12" t="n"/>
      <c r="B67" s="12" t="n"/>
      <c r="C67" s="12" t="n"/>
      <c r="D67" s="14" t="n"/>
      <c r="E67" s="16" t="n"/>
      <c r="F67" s="21">
        <f>IF($D67="","",IF(AND($D67&gt;=Planstart,$D67&lt;=Planstart+90),INT(($D67-Planstart)/7)+1,""))</f>
        <v/>
      </c>
      <c r="G67" s="12" t="n"/>
    </row>
    <row r="68">
      <c r="A68" s="12" t="n"/>
      <c r="B68" s="12" t="n"/>
      <c r="C68" s="12" t="n"/>
      <c r="D68" s="14" t="n"/>
      <c r="E68" s="16" t="n"/>
      <c r="F68" s="21">
        <f>IF($D68="","",IF(AND($D68&gt;=Planstart,$D68&lt;=Planstart+90),INT(($D68-Planstart)/7)+1,""))</f>
        <v/>
      </c>
      <c r="G68" s="12" t="n"/>
    </row>
    <row r="69">
      <c r="A69" s="12" t="n"/>
      <c r="B69" s="12" t="n"/>
      <c r="C69" s="12" t="n"/>
      <c r="D69" s="14" t="n"/>
      <c r="E69" s="16" t="n"/>
      <c r="F69" s="21">
        <f>IF($D69="","",IF(AND($D69&gt;=Planstart,$D69&lt;=Planstart+90),INT(($D69-Planstart)/7)+1,""))</f>
        <v/>
      </c>
      <c r="G69" s="12" t="n"/>
    </row>
    <row r="70">
      <c r="A70" s="12" t="n"/>
      <c r="B70" s="12" t="n"/>
      <c r="C70" s="12" t="n"/>
      <c r="D70" s="14" t="n"/>
      <c r="E70" s="16" t="n"/>
      <c r="F70" s="21">
        <f>IF($D70="","",IF(AND($D70&gt;=Planstart,$D70&lt;=Planstart+90),INT(($D70-Planstart)/7)+1,""))</f>
        <v/>
      </c>
      <c r="G70" s="12" t="n"/>
    </row>
    <row r="71">
      <c r="A71" s="12" t="n"/>
      <c r="B71" s="12" t="n"/>
      <c r="C71" s="12" t="n"/>
      <c r="D71" s="14" t="n"/>
      <c r="E71" s="16" t="n"/>
      <c r="F71" s="21">
        <f>IF($D71="","",IF(AND($D71&gt;=Planstart,$D71&lt;=Planstart+90),INT(($D71-Planstart)/7)+1,""))</f>
        <v/>
      </c>
      <c r="G71" s="12" t="n"/>
    </row>
    <row r="72">
      <c r="A72" s="12" t="n"/>
      <c r="B72" s="12" t="n"/>
      <c r="C72" s="12" t="n"/>
      <c r="D72" s="14" t="n"/>
      <c r="E72" s="16" t="n"/>
      <c r="F72" s="21">
        <f>IF($D72="","",IF(AND($D72&gt;=Planstart,$D72&lt;=Planstart+90),INT(($D72-Planstart)/7)+1,""))</f>
        <v/>
      </c>
      <c r="G72" s="12" t="n"/>
    </row>
    <row r="73">
      <c r="A73" s="12" t="n"/>
      <c r="B73" s="12" t="n"/>
      <c r="C73" s="12" t="n"/>
      <c r="D73" s="14" t="n"/>
      <c r="E73" s="16" t="n"/>
      <c r="F73" s="21">
        <f>IF($D73="","",IF(AND($D73&gt;=Planstart,$D73&lt;=Planstart+90),INT(($D73-Planstart)/7)+1,""))</f>
        <v/>
      </c>
      <c r="G73" s="12" t="n"/>
    </row>
    <row r="74">
      <c r="A74" s="12" t="n"/>
      <c r="B74" s="12" t="n"/>
      <c r="C74" s="12" t="n"/>
      <c r="D74" s="14" t="n"/>
      <c r="E74" s="16" t="n"/>
      <c r="F74" s="21">
        <f>IF($D74="","",IF(AND($D74&gt;=Planstart,$D74&lt;=Planstart+90),INT(($D74-Planstart)/7)+1,""))</f>
        <v/>
      </c>
      <c r="G74" s="12" t="n"/>
    </row>
    <row r="75">
      <c r="A75" s="12" t="n"/>
      <c r="B75" s="12" t="n"/>
      <c r="C75" s="12" t="n"/>
      <c r="D75" s="14" t="n"/>
      <c r="E75" s="16" t="n"/>
      <c r="F75" s="21">
        <f>IF($D75="","",IF(AND($D75&gt;=Planstart,$D75&lt;=Planstart+90),INT(($D75-Planstart)/7)+1,""))</f>
        <v/>
      </c>
      <c r="G75" s="12" t="n"/>
    </row>
    <row r="76">
      <c r="A76" s="12" t="n"/>
      <c r="B76" s="12" t="n"/>
      <c r="C76" s="12" t="n"/>
      <c r="D76" s="14" t="n"/>
      <c r="E76" s="16" t="n"/>
      <c r="F76" s="21">
        <f>IF($D76="","",IF(AND($D76&gt;=Planstart,$D76&lt;=Planstart+90),INT(($D76-Planstart)/7)+1,""))</f>
        <v/>
      </c>
      <c r="G76" s="12" t="n"/>
    </row>
    <row r="77">
      <c r="A77" s="12" t="n"/>
      <c r="B77" s="12" t="n"/>
      <c r="C77" s="12" t="n"/>
      <c r="D77" s="14" t="n"/>
      <c r="E77" s="16" t="n"/>
      <c r="F77" s="21">
        <f>IF($D77="","",IF(AND($D77&gt;=Planstart,$D77&lt;=Planstart+90),INT(($D77-Planstart)/7)+1,""))</f>
        <v/>
      </c>
      <c r="G77" s="12" t="n"/>
    </row>
    <row r="78">
      <c r="A78" s="12" t="n"/>
      <c r="B78" s="12" t="n"/>
      <c r="C78" s="12" t="n"/>
      <c r="D78" s="14" t="n"/>
      <c r="E78" s="16" t="n"/>
      <c r="F78" s="21">
        <f>IF($D78="","",IF(AND($D78&gt;=Planstart,$D78&lt;=Planstart+90),INT(($D78-Planstart)/7)+1,""))</f>
        <v/>
      </c>
      <c r="G78" s="12" t="n"/>
    </row>
    <row r="79">
      <c r="A79" s="12" t="n"/>
      <c r="B79" s="12" t="n"/>
      <c r="C79" s="12" t="n"/>
      <c r="D79" s="14" t="n"/>
      <c r="E79" s="16" t="n"/>
      <c r="F79" s="21">
        <f>IF($D79="","",IF(AND($D79&gt;=Planstart,$D79&lt;=Planstart+90),INT(($D79-Planstart)/7)+1,""))</f>
        <v/>
      </c>
      <c r="G79" s="12" t="n"/>
    </row>
    <row r="80">
      <c r="A80" s="12" t="n"/>
      <c r="B80" s="12" t="n"/>
      <c r="C80" s="12" t="n"/>
      <c r="D80" s="14" t="n"/>
      <c r="E80" s="16" t="n"/>
      <c r="F80" s="21">
        <f>IF($D80="","",IF(AND($D80&gt;=Planstart,$D80&lt;=Planstart+90),INT(($D80-Planstart)/7)+1,""))</f>
        <v/>
      </c>
      <c r="G80" s="12" t="n"/>
    </row>
    <row r="81">
      <c r="A81" s="12" t="n"/>
      <c r="B81" s="12" t="n"/>
      <c r="C81" s="12" t="n"/>
      <c r="D81" s="14" t="n"/>
      <c r="E81" s="16" t="n"/>
      <c r="F81" s="21">
        <f>IF($D81="","",IF(AND($D81&gt;=Planstart,$D81&lt;=Planstart+90),INT(($D81-Planstart)/7)+1,""))</f>
        <v/>
      </c>
      <c r="G81" s="12" t="n"/>
    </row>
    <row r="82">
      <c r="A82" s="12" t="n"/>
      <c r="B82" s="12" t="n"/>
      <c r="C82" s="12" t="n"/>
      <c r="D82" s="14" t="n"/>
      <c r="E82" s="16" t="n"/>
      <c r="F82" s="21">
        <f>IF($D82="","",IF(AND($D82&gt;=Planstart,$D82&lt;=Planstart+90),INT(($D82-Planstart)/7)+1,""))</f>
        <v/>
      </c>
      <c r="G82" s="12" t="n"/>
    </row>
    <row r="83">
      <c r="A83" s="12" t="n"/>
      <c r="B83" s="12" t="n"/>
      <c r="C83" s="12" t="n"/>
      <c r="D83" s="14" t="n"/>
      <c r="E83" s="16" t="n"/>
      <c r="F83" s="21">
        <f>IF($D83="","",IF(AND($D83&gt;=Planstart,$D83&lt;=Planstart+90),INT(($D83-Planstart)/7)+1,""))</f>
        <v/>
      </c>
      <c r="G83" s="12" t="n"/>
    </row>
    <row r="84">
      <c r="A84" s="12" t="n"/>
      <c r="B84" s="12" t="n"/>
      <c r="C84" s="12" t="n"/>
      <c r="D84" s="14" t="n"/>
      <c r="E84" s="16" t="n"/>
      <c r="F84" s="21">
        <f>IF($D84="","",IF(AND($D84&gt;=Planstart,$D84&lt;=Planstart+90),INT(($D84-Planstart)/7)+1,""))</f>
        <v/>
      </c>
      <c r="G84" s="12" t="n"/>
    </row>
    <row r="85">
      <c r="A85" s="12" t="n"/>
      <c r="B85" s="12" t="n"/>
      <c r="C85" s="12" t="n"/>
      <c r="D85" s="14" t="n"/>
      <c r="E85" s="16" t="n"/>
      <c r="F85" s="21">
        <f>IF($D85="","",IF(AND($D85&gt;=Planstart,$D85&lt;=Planstart+90),INT(($D85-Planstart)/7)+1,""))</f>
        <v/>
      </c>
      <c r="G85" s="12" t="n"/>
    </row>
    <row r="86">
      <c r="A86" s="12" t="n"/>
      <c r="B86" s="12" t="n"/>
      <c r="C86" s="12" t="n"/>
      <c r="D86" s="14" t="n"/>
      <c r="E86" s="16" t="n"/>
      <c r="F86" s="21">
        <f>IF($D86="","",IF(AND($D86&gt;=Planstart,$D86&lt;=Planstart+90),INT(($D86-Planstart)/7)+1,""))</f>
        <v/>
      </c>
      <c r="G86" s="12" t="n"/>
    </row>
    <row r="87">
      <c r="A87" s="12" t="n"/>
      <c r="B87" s="12" t="n"/>
      <c r="C87" s="12" t="n"/>
      <c r="D87" s="14" t="n"/>
      <c r="E87" s="16" t="n"/>
      <c r="F87" s="21">
        <f>IF($D87="","",IF(AND($D87&gt;=Planstart,$D87&lt;=Planstart+90),INT(($D87-Planstart)/7)+1,""))</f>
        <v/>
      </c>
      <c r="G87" s="12" t="n"/>
    </row>
    <row r="88">
      <c r="A88" s="12" t="n"/>
      <c r="B88" s="12" t="n"/>
      <c r="C88" s="12" t="n"/>
      <c r="D88" s="14" t="n"/>
      <c r="E88" s="16" t="n"/>
      <c r="F88" s="21">
        <f>IF($D88="","",IF(AND($D88&gt;=Planstart,$D88&lt;=Planstart+90),INT(($D88-Planstart)/7)+1,""))</f>
        <v/>
      </c>
      <c r="G88" s="12" t="n"/>
    </row>
    <row r="89">
      <c r="A89" s="12" t="n"/>
      <c r="B89" s="12" t="n"/>
      <c r="C89" s="12" t="n"/>
      <c r="D89" s="14" t="n"/>
      <c r="E89" s="16" t="n"/>
      <c r="F89" s="21">
        <f>IF($D89="","",IF(AND($D89&gt;=Planstart,$D89&lt;=Planstart+90),INT(($D89-Planstart)/7)+1,""))</f>
        <v/>
      </c>
      <c r="G89" s="12" t="n"/>
    </row>
    <row r="90">
      <c r="A90" s="12" t="n"/>
      <c r="B90" s="12" t="n"/>
      <c r="C90" s="12" t="n"/>
      <c r="D90" s="14" t="n"/>
      <c r="E90" s="16" t="n"/>
      <c r="F90" s="21">
        <f>IF($D90="","",IF(AND($D90&gt;=Planstart,$D90&lt;=Planstart+90),INT(($D90-Planstart)/7)+1,""))</f>
        <v/>
      </c>
      <c r="G90" s="12" t="n"/>
    </row>
    <row r="91">
      <c r="A91" s="12" t="n"/>
      <c r="B91" s="12" t="n"/>
      <c r="C91" s="12" t="n"/>
      <c r="D91" s="14" t="n"/>
      <c r="E91" s="16" t="n"/>
      <c r="F91" s="21">
        <f>IF($D91="","",IF(AND($D91&gt;=Planstart,$D91&lt;=Planstart+90),INT(($D91-Planstart)/7)+1,""))</f>
        <v/>
      </c>
      <c r="G91" s="12" t="n"/>
    </row>
    <row r="92">
      <c r="A92" s="12" t="n"/>
      <c r="B92" s="12" t="n"/>
      <c r="C92" s="12" t="n"/>
      <c r="D92" s="14" t="n"/>
      <c r="E92" s="16" t="n"/>
      <c r="F92" s="21">
        <f>IF($D92="","",IF(AND($D92&gt;=Planstart,$D92&lt;=Planstart+90),INT(($D92-Planstart)/7)+1,""))</f>
        <v/>
      </c>
      <c r="G92" s="12" t="n"/>
    </row>
    <row r="93">
      <c r="A93" s="12" t="n"/>
      <c r="B93" s="12" t="n"/>
      <c r="C93" s="12" t="n"/>
      <c r="D93" s="14" t="n"/>
      <c r="E93" s="16" t="n"/>
      <c r="F93" s="21">
        <f>IF($D93="","",IF(AND($D93&gt;=Planstart,$D93&lt;=Planstart+90),INT(($D93-Planstart)/7)+1,""))</f>
        <v/>
      </c>
      <c r="G93" s="12" t="n"/>
    </row>
    <row r="94">
      <c r="A94" s="12" t="n"/>
      <c r="B94" s="12" t="n"/>
      <c r="C94" s="12" t="n"/>
      <c r="D94" s="14" t="n"/>
      <c r="E94" s="16" t="n"/>
      <c r="F94" s="21">
        <f>IF($D94="","",IF(AND($D94&gt;=Planstart,$D94&lt;=Planstart+90),INT(($D94-Planstart)/7)+1,""))</f>
        <v/>
      </c>
      <c r="G94" s="12" t="n"/>
    </row>
    <row r="95">
      <c r="A95" s="12" t="n"/>
      <c r="B95" s="12" t="n"/>
      <c r="C95" s="12" t="n"/>
      <c r="D95" s="14" t="n"/>
      <c r="E95" s="16" t="n"/>
      <c r="F95" s="21">
        <f>IF($D95="","",IF(AND($D95&gt;=Planstart,$D95&lt;=Planstart+90),INT(($D95-Planstart)/7)+1,""))</f>
        <v/>
      </c>
      <c r="G95" s="12" t="n"/>
    </row>
    <row r="96">
      <c r="A96" s="12" t="n"/>
      <c r="B96" s="12" t="n"/>
      <c r="C96" s="12" t="n"/>
      <c r="D96" s="14" t="n"/>
      <c r="E96" s="16" t="n"/>
      <c r="F96" s="21">
        <f>IF($D96="","",IF(AND($D96&gt;=Planstart,$D96&lt;=Planstart+90),INT(($D96-Planstart)/7)+1,""))</f>
        <v/>
      </c>
      <c r="G96" s="12" t="n"/>
    </row>
    <row r="97">
      <c r="A97" s="12" t="n"/>
      <c r="B97" s="12" t="n"/>
      <c r="C97" s="12" t="n"/>
      <c r="D97" s="14" t="n"/>
      <c r="E97" s="16" t="n"/>
      <c r="F97" s="21">
        <f>IF($D97="","",IF(AND($D97&gt;=Planstart,$D97&lt;=Planstart+90),INT(($D97-Planstart)/7)+1,""))</f>
        <v/>
      </c>
      <c r="G97" s="12" t="n"/>
    </row>
    <row r="98">
      <c r="A98" s="12" t="n"/>
      <c r="B98" s="12" t="n"/>
      <c r="C98" s="12" t="n"/>
      <c r="D98" s="14" t="n"/>
      <c r="E98" s="16" t="n"/>
      <c r="F98" s="21">
        <f>IF($D98="","",IF(AND($D98&gt;=Planstart,$D98&lt;=Planstart+90),INT(($D98-Planstart)/7)+1,""))</f>
        <v/>
      </c>
      <c r="G98" s="12" t="n"/>
    </row>
    <row r="99">
      <c r="A99" s="12" t="n"/>
      <c r="B99" s="12" t="n"/>
      <c r="C99" s="12" t="n"/>
      <c r="D99" s="14" t="n"/>
      <c r="E99" s="16" t="n"/>
      <c r="F99" s="21">
        <f>IF($D99="","",IF(AND($D99&gt;=Planstart,$D99&lt;=Planstart+90),INT(($D99-Planstart)/7)+1,""))</f>
        <v/>
      </c>
      <c r="G99" s="12" t="n"/>
    </row>
    <row r="100">
      <c r="A100" s="12" t="n"/>
      <c r="B100" s="12" t="n"/>
      <c r="C100" s="12" t="n"/>
      <c r="D100" s="14" t="n"/>
      <c r="E100" s="16" t="n"/>
      <c r="F100" s="21">
        <f>IF($D100="","",IF(AND($D100&gt;=Planstart,$D100&lt;=Planstart+90),INT(($D100-Planstart)/7)+1,""))</f>
        <v/>
      </c>
      <c r="G100" s="12" t="n"/>
    </row>
    <row r="101">
      <c r="A101" s="12" t="n"/>
      <c r="B101" s="12" t="n"/>
      <c r="C101" s="12" t="n"/>
      <c r="D101" s="14" t="n"/>
      <c r="E101" s="16" t="n"/>
      <c r="F101" s="21">
        <f>IF($D101="","",IF(AND($D101&gt;=Planstart,$D101&lt;=Planstart+90),INT(($D101-Planstart)/7)+1,""))</f>
        <v/>
      </c>
      <c r="G101" s="12" t="n"/>
    </row>
    <row r="102">
      <c r="A102" s="12" t="n"/>
      <c r="B102" s="12" t="n"/>
      <c r="C102" s="12" t="n"/>
      <c r="D102" s="14" t="n"/>
      <c r="E102" s="16" t="n"/>
      <c r="F102" s="21">
        <f>IF($D102="","",IF(AND($D102&gt;=Planstart,$D102&lt;=Planstart+90),INT(($D102-Planstart)/7)+1,""))</f>
        <v/>
      </c>
      <c r="G102" s="12" t="n"/>
    </row>
    <row r="103">
      <c r="A103" s="12" t="n"/>
      <c r="B103" s="12" t="n"/>
      <c r="C103" s="12" t="n"/>
      <c r="D103" s="14" t="n"/>
      <c r="E103" s="16" t="n"/>
      <c r="F103" s="21">
        <f>IF($D103="","",IF(AND($D103&gt;=Planstart,$D103&lt;=Planstart+90),INT(($D103-Planstart)/7)+1,""))</f>
        <v/>
      </c>
      <c r="G103" s="12" t="n"/>
    </row>
    <row r="104">
      <c r="A104" s="12" t="n"/>
      <c r="B104" s="12" t="n"/>
      <c r="C104" s="12" t="n"/>
      <c r="D104" s="14" t="n"/>
      <c r="E104" s="16" t="n"/>
      <c r="F104" s="21">
        <f>IF($D104="","",IF(AND($D104&gt;=Planstart,$D104&lt;=Planstart+90),INT(($D104-Planstart)/7)+1,""))</f>
        <v/>
      </c>
      <c r="G104" s="12" t="n"/>
    </row>
    <row r="105">
      <c r="A105" s="12" t="n"/>
      <c r="B105" s="12" t="n"/>
      <c r="C105" s="12" t="n"/>
      <c r="D105" s="14" t="n"/>
      <c r="E105" s="16" t="n"/>
      <c r="F105" s="21">
        <f>IF($D105="","",IF(AND($D105&gt;=Planstart,$D105&lt;=Planstart+90),INT(($D105-Planstart)/7)+1,""))</f>
        <v/>
      </c>
      <c r="G105" s="12" t="n"/>
    </row>
    <row r="106">
      <c r="A106" s="12" t="n"/>
      <c r="B106" s="12" t="n"/>
      <c r="C106" s="12" t="n"/>
      <c r="D106" s="14" t="n"/>
      <c r="E106" s="16" t="n"/>
      <c r="F106" s="21">
        <f>IF($D106="","",IF(AND($D106&gt;=Planstart,$D106&lt;=Planstart+90),INT(($D106-Planstart)/7)+1,""))</f>
        <v/>
      </c>
      <c r="G106" s="12" t="n"/>
    </row>
    <row r="107">
      <c r="A107" s="12" t="n"/>
      <c r="B107" s="12" t="n"/>
      <c r="C107" s="12" t="n"/>
      <c r="D107" s="14" t="n"/>
      <c r="E107" s="16" t="n"/>
      <c r="F107" s="21">
        <f>IF($D107="","",IF(AND($D107&gt;=Planstart,$D107&lt;=Planstart+90),INT(($D107-Planstart)/7)+1,""))</f>
        <v/>
      </c>
      <c r="G107" s="12" t="n"/>
    </row>
    <row r="108">
      <c r="A108" s="12" t="n"/>
      <c r="B108" s="12" t="n"/>
      <c r="C108" s="12" t="n"/>
      <c r="D108" s="14" t="n"/>
      <c r="E108" s="16" t="n"/>
      <c r="F108" s="21">
        <f>IF($D108="","",IF(AND($D108&gt;=Planstart,$D108&lt;=Planstart+90),INT(($D108-Planstart)/7)+1,""))</f>
        <v/>
      </c>
      <c r="G108" s="12" t="n"/>
    </row>
    <row r="109">
      <c r="A109" s="12" t="n"/>
      <c r="B109" s="12" t="n"/>
      <c r="C109" s="12" t="n"/>
      <c r="D109" s="14" t="n"/>
      <c r="E109" s="16" t="n"/>
      <c r="F109" s="21">
        <f>IF($D109="","",IF(AND($D109&gt;=Planstart,$D109&lt;=Planstart+90),INT(($D109-Planstart)/7)+1,""))</f>
        <v/>
      </c>
      <c r="G109" s="12" t="n"/>
    </row>
    <row r="110">
      <c r="A110" s="12" t="n"/>
      <c r="B110" s="12" t="n"/>
      <c r="C110" s="12" t="n"/>
      <c r="D110" s="14" t="n"/>
      <c r="E110" s="16" t="n"/>
      <c r="F110" s="21">
        <f>IF($D110="","",IF(AND($D110&gt;=Planstart,$D110&lt;=Planstart+90),INT(($D110-Planstart)/7)+1,""))</f>
        <v/>
      </c>
      <c r="G110" s="12" t="n"/>
    </row>
    <row r="111">
      <c r="A111" s="12" t="n"/>
      <c r="B111" s="12" t="n"/>
      <c r="C111" s="12" t="n"/>
      <c r="D111" s="14" t="n"/>
      <c r="E111" s="16" t="n"/>
      <c r="F111" s="21">
        <f>IF($D111="","",IF(AND($D111&gt;=Planstart,$D111&lt;=Planstart+90),INT(($D111-Planstart)/7)+1,""))</f>
        <v/>
      </c>
      <c r="G111" s="12" t="n"/>
    </row>
    <row r="112">
      <c r="A112" s="12" t="n"/>
      <c r="B112" s="12" t="n"/>
      <c r="C112" s="12" t="n"/>
      <c r="D112" s="14" t="n"/>
      <c r="E112" s="16" t="n"/>
      <c r="F112" s="21">
        <f>IF($D112="","",IF(AND($D112&gt;=Planstart,$D112&lt;=Planstart+90),INT(($D112-Planstart)/7)+1,""))</f>
        <v/>
      </c>
      <c r="G112" s="12" t="n"/>
    </row>
    <row r="113">
      <c r="A113" s="12" t="n"/>
      <c r="B113" s="12" t="n"/>
      <c r="C113" s="12" t="n"/>
      <c r="D113" s="14" t="n"/>
      <c r="E113" s="16" t="n"/>
      <c r="F113" s="21">
        <f>IF($D113="","",IF(AND($D113&gt;=Planstart,$D113&lt;=Planstart+90),INT(($D113-Planstart)/7)+1,""))</f>
        <v/>
      </c>
      <c r="G113" s="12" t="n"/>
    </row>
    <row r="114">
      <c r="A114" s="12" t="n"/>
      <c r="B114" s="12" t="n"/>
      <c r="C114" s="12" t="n"/>
      <c r="D114" s="14" t="n"/>
      <c r="E114" s="16" t="n"/>
      <c r="F114" s="21">
        <f>IF($D114="","",IF(AND($D114&gt;=Planstart,$D114&lt;=Planstart+90),INT(($D114-Planstart)/7)+1,""))</f>
        <v/>
      </c>
      <c r="G114" s="12" t="n"/>
    </row>
    <row r="115">
      <c r="A115" s="12" t="n"/>
      <c r="B115" s="12" t="n"/>
      <c r="C115" s="12" t="n"/>
      <c r="D115" s="14" t="n"/>
      <c r="E115" s="16" t="n"/>
      <c r="F115" s="21">
        <f>IF($D115="","",IF(AND($D115&gt;=Planstart,$D115&lt;=Planstart+90),INT(($D115-Planstart)/7)+1,""))</f>
        <v/>
      </c>
      <c r="G115" s="12" t="n"/>
    </row>
    <row r="116">
      <c r="A116" s="12" t="n"/>
      <c r="B116" s="12" t="n"/>
      <c r="C116" s="12" t="n"/>
      <c r="D116" s="14" t="n"/>
      <c r="E116" s="16" t="n"/>
      <c r="F116" s="21">
        <f>IF($D116="","",IF(AND($D116&gt;=Planstart,$D116&lt;=Planstart+90),INT(($D116-Planstart)/7)+1,""))</f>
        <v/>
      </c>
      <c r="G116" s="12" t="n"/>
    </row>
    <row r="117">
      <c r="A117" s="12" t="n"/>
      <c r="B117" s="12" t="n"/>
      <c r="C117" s="12" t="n"/>
      <c r="D117" s="14" t="n"/>
      <c r="E117" s="16" t="n"/>
      <c r="F117" s="21">
        <f>IF($D117="","",IF(AND($D117&gt;=Planstart,$D117&lt;=Planstart+90),INT(($D117-Planstart)/7)+1,""))</f>
        <v/>
      </c>
      <c r="G117" s="12" t="n"/>
    </row>
    <row r="118">
      <c r="A118" s="12" t="n"/>
      <c r="B118" s="12" t="n"/>
      <c r="C118" s="12" t="n"/>
      <c r="D118" s="14" t="n"/>
      <c r="E118" s="16" t="n"/>
      <c r="F118" s="21">
        <f>IF($D118="","",IF(AND($D118&gt;=Planstart,$D118&lt;=Planstart+90),INT(($D118-Planstart)/7)+1,""))</f>
        <v/>
      </c>
      <c r="G118" s="12" t="n"/>
    </row>
    <row r="119">
      <c r="A119" s="12" t="n"/>
      <c r="B119" s="12" t="n"/>
      <c r="C119" s="12" t="n"/>
      <c r="D119" s="14" t="n"/>
      <c r="E119" s="16" t="n"/>
      <c r="F119" s="21">
        <f>IF($D119="","",IF(AND($D119&gt;=Planstart,$D119&lt;=Planstart+90),INT(($D119-Planstart)/7)+1,""))</f>
        <v/>
      </c>
      <c r="G119" s="12" t="n"/>
    </row>
    <row r="120">
      <c r="A120" s="12" t="n"/>
      <c r="B120" s="12" t="n"/>
      <c r="C120" s="12" t="n"/>
      <c r="D120" s="14" t="n"/>
      <c r="E120" s="16" t="n"/>
      <c r="F120" s="21">
        <f>IF($D120="","",IF(AND($D120&gt;=Planstart,$D120&lt;=Planstart+90),INT(($D120-Planstart)/7)+1,""))</f>
        <v/>
      </c>
      <c r="G120" s="12" t="n"/>
    </row>
    <row r="121">
      <c r="A121" s="12" t="n"/>
      <c r="B121" s="12" t="n"/>
      <c r="C121" s="12" t="n"/>
      <c r="D121" s="14" t="n"/>
      <c r="E121" s="16" t="n"/>
      <c r="F121" s="21">
        <f>IF($D121="","",IF(AND($D121&gt;=Planstart,$D121&lt;=Planstart+90),INT(($D121-Planstart)/7)+1,""))</f>
        <v/>
      </c>
      <c r="G121" s="12" t="n"/>
    </row>
    <row r="122">
      <c r="A122" s="12" t="n"/>
      <c r="B122" s="12" t="n"/>
      <c r="C122" s="12" t="n"/>
      <c r="D122" s="14" t="n"/>
      <c r="E122" s="16" t="n"/>
      <c r="F122" s="21">
        <f>IF($D122="","",IF(AND($D122&gt;=Planstart,$D122&lt;=Planstart+90),INT(($D122-Planstart)/7)+1,""))</f>
        <v/>
      </c>
      <c r="G122" s="12" t="n"/>
    </row>
    <row r="123">
      <c r="A123" s="12" t="n"/>
      <c r="B123" s="12" t="n"/>
      <c r="C123" s="12" t="n"/>
      <c r="D123" s="14" t="n"/>
      <c r="E123" s="16" t="n"/>
      <c r="F123" s="21">
        <f>IF($D123="","",IF(AND($D123&gt;=Planstart,$D123&lt;=Planstart+90),INT(($D123-Planstart)/7)+1,""))</f>
        <v/>
      </c>
      <c r="G123" s="12" t="n"/>
    </row>
    <row r="124">
      <c r="A124" s="12" t="n"/>
      <c r="B124" s="12" t="n"/>
      <c r="C124" s="12" t="n"/>
      <c r="D124" s="14" t="n"/>
      <c r="E124" s="16" t="n"/>
      <c r="F124" s="21">
        <f>IF($D124="","",IF(AND($D124&gt;=Planstart,$D124&lt;=Planstart+90),INT(($D124-Planstart)/7)+1,""))</f>
        <v/>
      </c>
      <c r="G124" s="12" t="n"/>
    </row>
    <row r="125">
      <c r="A125" s="12" t="n"/>
      <c r="B125" s="12" t="n"/>
      <c r="C125" s="12" t="n"/>
      <c r="D125" s="14" t="n"/>
      <c r="E125" s="16" t="n"/>
      <c r="F125" s="21">
        <f>IF($D125="","",IF(AND($D125&gt;=Planstart,$D125&lt;=Planstart+90),INT(($D125-Planstart)/7)+1,""))</f>
        <v/>
      </c>
      <c r="G125" s="12" t="n"/>
    </row>
    <row r="126">
      <c r="A126" s="12" t="n"/>
      <c r="B126" s="12" t="n"/>
      <c r="C126" s="12" t="n"/>
      <c r="D126" s="14" t="n"/>
      <c r="E126" s="16" t="n"/>
      <c r="F126" s="21">
        <f>IF($D126="","",IF(AND($D126&gt;=Planstart,$D126&lt;=Planstart+90),INT(($D126-Planstart)/7)+1,""))</f>
        <v/>
      </c>
      <c r="G126" s="12" t="n"/>
    </row>
    <row r="127">
      <c r="A127" s="12" t="n"/>
      <c r="B127" s="12" t="n"/>
      <c r="C127" s="12" t="n"/>
      <c r="D127" s="14" t="n"/>
      <c r="E127" s="16" t="n"/>
      <c r="F127" s="21">
        <f>IF($D127="","",IF(AND($D127&gt;=Planstart,$D127&lt;=Planstart+90),INT(($D127-Planstart)/7)+1,""))</f>
        <v/>
      </c>
      <c r="G127" s="12" t="n"/>
    </row>
    <row r="128">
      <c r="A128" s="12" t="n"/>
      <c r="B128" s="12" t="n"/>
      <c r="C128" s="12" t="n"/>
      <c r="D128" s="14" t="n"/>
      <c r="E128" s="16" t="n"/>
      <c r="F128" s="21">
        <f>IF($D128="","",IF(AND($D128&gt;=Planstart,$D128&lt;=Planstart+90),INT(($D128-Planstart)/7)+1,""))</f>
        <v/>
      </c>
      <c r="G128" s="12" t="n"/>
    </row>
    <row r="129">
      <c r="A129" s="12" t="n"/>
      <c r="B129" s="12" t="n"/>
      <c r="C129" s="12" t="n"/>
      <c r="D129" s="14" t="n"/>
      <c r="E129" s="16" t="n"/>
      <c r="F129" s="21">
        <f>IF($D129="","",IF(AND($D129&gt;=Planstart,$D129&lt;=Planstart+90),INT(($D129-Planstart)/7)+1,""))</f>
        <v/>
      </c>
      <c r="G129" s="12" t="n"/>
    </row>
    <row r="130">
      <c r="A130" s="12" t="n"/>
      <c r="B130" s="12" t="n"/>
      <c r="C130" s="12" t="n"/>
      <c r="D130" s="14" t="n"/>
      <c r="E130" s="16" t="n"/>
      <c r="F130" s="21">
        <f>IF($D130="","",IF(AND($D130&gt;=Planstart,$D130&lt;=Planstart+90),INT(($D130-Planstart)/7)+1,""))</f>
        <v/>
      </c>
      <c r="G130" s="12" t="n"/>
    </row>
    <row r="131">
      <c r="A131" s="12" t="n"/>
      <c r="B131" s="12" t="n"/>
      <c r="C131" s="12" t="n"/>
      <c r="D131" s="14" t="n"/>
      <c r="E131" s="16" t="n"/>
      <c r="F131" s="21">
        <f>IF($D131="","",IF(AND($D131&gt;=Planstart,$D131&lt;=Planstart+90),INT(($D131-Planstart)/7)+1,""))</f>
        <v/>
      </c>
      <c r="G131" s="12" t="n"/>
    </row>
    <row r="132">
      <c r="A132" s="12" t="n"/>
      <c r="B132" s="12" t="n"/>
      <c r="C132" s="12" t="n"/>
      <c r="D132" s="14" t="n"/>
      <c r="E132" s="16" t="n"/>
      <c r="F132" s="21">
        <f>IF($D132="","",IF(AND($D132&gt;=Planstart,$D132&lt;=Planstart+90),INT(($D132-Planstart)/7)+1,""))</f>
        <v/>
      </c>
      <c r="G132" s="12" t="n"/>
    </row>
    <row r="133">
      <c r="A133" s="12" t="n"/>
      <c r="B133" s="12" t="n"/>
      <c r="C133" s="12" t="n"/>
      <c r="D133" s="14" t="n"/>
      <c r="E133" s="16" t="n"/>
      <c r="F133" s="21">
        <f>IF($D133="","",IF(AND($D133&gt;=Planstart,$D133&lt;=Planstart+90),INT(($D133-Planstart)/7)+1,""))</f>
        <v/>
      </c>
      <c r="G133" s="12" t="n"/>
    </row>
    <row r="134">
      <c r="A134" s="12" t="n"/>
      <c r="B134" s="12" t="n"/>
      <c r="C134" s="12" t="n"/>
      <c r="D134" s="14" t="n"/>
      <c r="E134" s="16" t="n"/>
      <c r="F134" s="21">
        <f>IF($D134="","",IF(AND($D134&gt;=Planstart,$D134&lt;=Planstart+90),INT(($D134-Planstart)/7)+1,""))</f>
        <v/>
      </c>
      <c r="G134" s="12" t="n"/>
    </row>
    <row r="135">
      <c r="A135" s="12" t="n"/>
      <c r="B135" s="12" t="n"/>
      <c r="C135" s="12" t="n"/>
      <c r="D135" s="14" t="n"/>
      <c r="E135" s="16" t="n"/>
      <c r="F135" s="21">
        <f>IF($D135="","",IF(AND($D135&gt;=Planstart,$D135&lt;=Planstart+90),INT(($D135-Planstart)/7)+1,""))</f>
        <v/>
      </c>
      <c r="G135" s="12" t="n"/>
    </row>
    <row r="136">
      <c r="A136" s="12" t="n"/>
      <c r="B136" s="12" t="n"/>
      <c r="C136" s="12" t="n"/>
      <c r="D136" s="14" t="n"/>
      <c r="E136" s="16" t="n"/>
      <c r="F136" s="21">
        <f>IF($D136="","",IF(AND($D136&gt;=Planstart,$D136&lt;=Planstart+90),INT(($D136-Planstart)/7)+1,""))</f>
        <v/>
      </c>
      <c r="G136" s="12" t="n"/>
    </row>
    <row r="137">
      <c r="A137" s="12" t="n"/>
      <c r="B137" s="12" t="n"/>
      <c r="C137" s="12" t="n"/>
      <c r="D137" s="14" t="n"/>
      <c r="E137" s="16" t="n"/>
      <c r="F137" s="21">
        <f>IF($D137="","",IF(AND($D137&gt;=Planstart,$D137&lt;=Planstart+90),INT(($D137-Planstart)/7)+1,""))</f>
        <v/>
      </c>
      <c r="G137" s="12" t="n"/>
    </row>
    <row r="138">
      <c r="A138" s="12" t="n"/>
      <c r="B138" s="12" t="n"/>
      <c r="C138" s="12" t="n"/>
      <c r="D138" s="14" t="n"/>
      <c r="E138" s="16" t="n"/>
      <c r="F138" s="21">
        <f>IF($D138="","",IF(AND($D138&gt;=Planstart,$D138&lt;=Planstart+90),INT(($D138-Planstart)/7)+1,""))</f>
        <v/>
      </c>
      <c r="G138" s="12" t="n"/>
    </row>
    <row r="139">
      <c r="A139" s="12" t="n"/>
      <c r="B139" s="12" t="n"/>
      <c r="C139" s="12" t="n"/>
      <c r="D139" s="14" t="n"/>
      <c r="E139" s="16" t="n"/>
      <c r="F139" s="21">
        <f>IF($D139="","",IF(AND($D139&gt;=Planstart,$D139&lt;=Planstart+90),INT(($D139-Planstart)/7)+1,""))</f>
        <v/>
      </c>
      <c r="G139" s="12" t="n"/>
    </row>
    <row r="140">
      <c r="A140" s="12" t="n"/>
      <c r="B140" s="12" t="n"/>
      <c r="C140" s="12" t="n"/>
      <c r="D140" s="14" t="n"/>
      <c r="E140" s="16" t="n"/>
      <c r="F140" s="21">
        <f>IF($D140="","",IF(AND($D140&gt;=Planstart,$D140&lt;=Planstart+90),INT(($D140-Planstart)/7)+1,""))</f>
        <v/>
      </c>
      <c r="G140" s="12" t="n"/>
    </row>
    <row r="141">
      <c r="A141" s="12" t="n"/>
      <c r="B141" s="12" t="n"/>
      <c r="C141" s="12" t="n"/>
      <c r="D141" s="14" t="n"/>
      <c r="E141" s="16" t="n"/>
      <c r="F141" s="21">
        <f>IF($D141="","",IF(AND($D141&gt;=Planstart,$D141&lt;=Planstart+90),INT(($D141-Planstart)/7)+1,""))</f>
        <v/>
      </c>
      <c r="G141" s="12" t="n"/>
    </row>
    <row r="142">
      <c r="A142" s="12" t="n"/>
      <c r="B142" s="12" t="n"/>
      <c r="C142" s="12" t="n"/>
      <c r="D142" s="14" t="n"/>
      <c r="E142" s="16" t="n"/>
      <c r="F142" s="21">
        <f>IF($D142="","",IF(AND($D142&gt;=Planstart,$D142&lt;=Planstart+90),INT(($D142-Planstart)/7)+1,""))</f>
        <v/>
      </c>
      <c r="G142" s="12" t="n"/>
    </row>
    <row r="143">
      <c r="A143" s="12" t="n"/>
      <c r="B143" s="12" t="n"/>
      <c r="C143" s="12" t="n"/>
      <c r="D143" s="14" t="n"/>
      <c r="E143" s="16" t="n"/>
      <c r="F143" s="21">
        <f>IF($D143="","",IF(AND($D143&gt;=Planstart,$D143&lt;=Planstart+90),INT(($D143-Planstart)/7)+1,""))</f>
        <v/>
      </c>
      <c r="G143" s="12" t="n"/>
    </row>
    <row r="144">
      <c r="A144" s="12" t="n"/>
      <c r="B144" s="12" t="n"/>
      <c r="C144" s="12" t="n"/>
      <c r="D144" s="14" t="n"/>
      <c r="E144" s="16" t="n"/>
      <c r="F144" s="21">
        <f>IF($D144="","",IF(AND($D144&gt;=Planstart,$D144&lt;=Planstart+90),INT(($D144-Planstart)/7)+1,""))</f>
        <v/>
      </c>
      <c r="G144" s="12" t="n"/>
    </row>
    <row r="145">
      <c r="A145" s="12" t="n"/>
      <c r="B145" s="12" t="n"/>
      <c r="C145" s="12" t="n"/>
      <c r="D145" s="14" t="n"/>
      <c r="E145" s="16" t="n"/>
      <c r="F145" s="21">
        <f>IF($D145="","",IF(AND($D145&gt;=Planstart,$D145&lt;=Planstart+90),INT(($D145-Planstart)/7)+1,""))</f>
        <v/>
      </c>
      <c r="G145" s="12" t="n"/>
    </row>
    <row r="146">
      <c r="A146" s="12" t="n"/>
      <c r="B146" s="12" t="n"/>
      <c r="C146" s="12" t="n"/>
      <c r="D146" s="14" t="n"/>
      <c r="E146" s="16" t="n"/>
      <c r="F146" s="21">
        <f>IF($D146="","",IF(AND($D146&gt;=Planstart,$D146&lt;=Planstart+90),INT(($D146-Planstart)/7)+1,""))</f>
        <v/>
      </c>
      <c r="G146" s="12" t="n"/>
    </row>
    <row r="147">
      <c r="A147" s="12" t="n"/>
      <c r="B147" s="12" t="n"/>
      <c r="C147" s="12" t="n"/>
      <c r="D147" s="14" t="n"/>
      <c r="E147" s="16" t="n"/>
      <c r="F147" s="21">
        <f>IF($D147="","",IF(AND($D147&gt;=Planstart,$D147&lt;=Planstart+90),INT(($D147-Planstart)/7)+1,""))</f>
        <v/>
      </c>
      <c r="G147" s="12" t="n"/>
    </row>
    <row r="148">
      <c r="A148" s="12" t="n"/>
      <c r="B148" s="12" t="n"/>
      <c r="C148" s="12" t="n"/>
      <c r="D148" s="14" t="n"/>
      <c r="E148" s="16" t="n"/>
      <c r="F148" s="21">
        <f>IF($D148="","",IF(AND($D148&gt;=Planstart,$D148&lt;=Planstart+90),INT(($D148-Planstart)/7)+1,""))</f>
        <v/>
      </c>
      <c r="G148" s="12" t="n"/>
    </row>
    <row r="149">
      <c r="A149" s="12" t="n"/>
      <c r="B149" s="12" t="n"/>
      <c r="C149" s="12" t="n"/>
      <c r="D149" s="14" t="n"/>
      <c r="E149" s="16" t="n"/>
      <c r="F149" s="21">
        <f>IF($D149="","",IF(AND($D149&gt;=Planstart,$D149&lt;=Planstart+90),INT(($D149-Planstart)/7)+1,""))</f>
        <v/>
      </c>
      <c r="G149" s="12" t="n"/>
    </row>
    <row r="150">
      <c r="A150" s="12" t="n"/>
      <c r="B150" s="12" t="n"/>
      <c r="C150" s="12" t="n"/>
      <c r="D150" s="14" t="n"/>
      <c r="E150" s="16" t="n"/>
      <c r="F150" s="21">
        <f>IF($D150="","",IF(AND($D150&gt;=Planstart,$D150&lt;=Planstart+90),INT(($D150-Planstart)/7)+1,""))</f>
        <v/>
      </c>
      <c r="G150" s="12" t="n"/>
    </row>
    <row r="151">
      <c r="A151" s="12" t="n"/>
      <c r="B151" s="12" t="n"/>
      <c r="C151" s="12" t="n"/>
      <c r="D151" s="14" t="n"/>
      <c r="E151" s="16" t="n"/>
      <c r="F151" s="21">
        <f>IF($D151="","",IF(AND($D151&gt;=Planstart,$D151&lt;=Planstart+90),INT(($D151-Planstart)/7)+1,""))</f>
        <v/>
      </c>
      <c r="G151" s="12" t="n"/>
    </row>
    <row r="152">
      <c r="A152" s="12" t="n"/>
      <c r="B152" s="12" t="n"/>
      <c r="C152" s="12" t="n"/>
      <c r="D152" s="14" t="n"/>
      <c r="E152" s="16" t="n"/>
      <c r="F152" s="21">
        <f>IF($D152="","",IF(AND($D152&gt;=Planstart,$D152&lt;=Planstart+90),INT(($D152-Planstart)/7)+1,""))</f>
        <v/>
      </c>
      <c r="G152" s="12" t="n"/>
    </row>
    <row r="153">
      <c r="A153" s="12" t="n"/>
      <c r="B153" s="12" t="n"/>
      <c r="C153" s="12" t="n"/>
      <c r="D153" s="14" t="n"/>
      <c r="E153" s="16" t="n"/>
      <c r="F153" s="21">
        <f>IF($D153="","",IF(AND($D153&gt;=Planstart,$D153&lt;=Planstart+90),INT(($D153-Planstart)/7)+1,""))</f>
        <v/>
      </c>
      <c r="G153" s="12" t="n"/>
    </row>
    <row r="154">
      <c r="A154" s="12" t="n"/>
      <c r="B154" s="12" t="n"/>
      <c r="C154" s="12" t="n"/>
      <c r="D154" s="14" t="n"/>
      <c r="E154" s="16" t="n"/>
      <c r="F154" s="21">
        <f>IF($D154="","",IF(AND($D154&gt;=Planstart,$D154&lt;=Planstart+90),INT(($D154-Planstart)/7)+1,""))</f>
        <v/>
      </c>
      <c r="G154" s="12" t="n"/>
    </row>
    <row r="155">
      <c r="A155" s="12" t="n"/>
      <c r="B155" s="12" t="n"/>
      <c r="C155" s="12" t="n"/>
      <c r="D155" s="14" t="n"/>
      <c r="E155" s="16" t="n"/>
      <c r="F155" s="21">
        <f>IF($D155="","",IF(AND($D155&gt;=Planstart,$D155&lt;=Planstart+90),INT(($D155-Planstart)/7)+1,""))</f>
        <v/>
      </c>
      <c r="G155" s="12" t="n"/>
    </row>
    <row r="156">
      <c r="A156" s="12" t="n"/>
      <c r="B156" s="12" t="n"/>
      <c r="C156" s="12" t="n"/>
      <c r="D156" s="14" t="n"/>
      <c r="E156" s="16" t="n"/>
      <c r="F156" s="21">
        <f>IF($D156="","",IF(AND($D156&gt;=Planstart,$D156&lt;=Planstart+90),INT(($D156-Planstart)/7)+1,""))</f>
        <v/>
      </c>
      <c r="G156" s="12" t="n"/>
    </row>
    <row r="157">
      <c r="A157" s="12" t="n"/>
      <c r="B157" s="12" t="n"/>
      <c r="C157" s="12" t="n"/>
      <c r="D157" s="14" t="n"/>
      <c r="E157" s="16" t="n"/>
      <c r="F157" s="21">
        <f>IF($D157="","",IF(AND($D157&gt;=Planstart,$D157&lt;=Planstart+90),INT(($D157-Planstart)/7)+1,""))</f>
        <v/>
      </c>
      <c r="G157" s="12" t="n"/>
    </row>
    <row r="158">
      <c r="A158" s="12" t="n"/>
      <c r="B158" s="12" t="n"/>
      <c r="C158" s="12" t="n"/>
      <c r="D158" s="14" t="n"/>
      <c r="E158" s="16" t="n"/>
      <c r="F158" s="21">
        <f>IF($D158="","",IF(AND($D158&gt;=Planstart,$D158&lt;=Planstart+90),INT(($D158-Planstart)/7)+1,""))</f>
        <v/>
      </c>
      <c r="G158" s="12" t="n"/>
    </row>
    <row r="159">
      <c r="A159" s="12" t="n"/>
      <c r="B159" s="12" t="n"/>
      <c r="C159" s="12" t="n"/>
      <c r="D159" s="14" t="n"/>
      <c r="E159" s="16" t="n"/>
      <c r="F159" s="21">
        <f>IF($D159="","",IF(AND($D159&gt;=Planstart,$D159&lt;=Planstart+90),INT(($D159-Planstart)/7)+1,""))</f>
        <v/>
      </c>
      <c r="G159" s="12" t="n"/>
    </row>
    <row r="160">
      <c r="A160" s="12" t="n"/>
      <c r="B160" s="12" t="n"/>
      <c r="C160" s="12" t="n"/>
      <c r="D160" s="14" t="n"/>
      <c r="E160" s="16" t="n"/>
      <c r="F160" s="21">
        <f>IF($D160="","",IF(AND($D160&gt;=Planstart,$D160&lt;=Planstart+90),INT(($D160-Planstart)/7)+1,""))</f>
        <v/>
      </c>
      <c r="G160" s="12" t="n"/>
    </row>
    <row r="161">
      <c r="A161" s="12" t="n"/>
      <c r="B161" s="12" t="n"/>
      <c r="C161" s="12" t="n"/>
      <c r="D161" s="14" t="n"/>
      <c r="E161" s="16" t="n"/>
      <c r="F161" s="21">
        <f>IF($D161="","",IF(AND($D161&gt;=Planstart,$D161&lt;=Planstart+90),INT(($D161-Planstart)/7)+1,""))</f>
        <v/>
      </c>
      <c r="G161" s="12" t="n"/>
    </row>
    <row r="162">
      <c r="A162" s="12" t="n"/>
      <c r="B162" s="12" t="n"/>
      <c r="C162" s="12" t="n"/>
      <c r="D162" s="14" t="n"/>
      <c r="E162" s="16" t="n"/>
      <c r="F162" s="21">
        <f>IF($D162="","",IF(AND($D162&gt;=Planstart,$D162&lt;=Planstart+90),INT(($D162-Planstart)/7)+1,""))</f>
        <v/>
      </c>
      <c r="G162" s="12" t="n"/>
    </row>
    <row r="163">
      <c r="A163" s="12" t="n"/>
      <c r="B163" s="12" t="n"/>
      <c r="C163" s="12" t="n"/>
      <c r="D163" s="14" t="n"/>
      <c r="E163" s="16" t="n"/>
      <c r="F163" s="21">
        <f>IF($D163="","",IF(AND($D163&gt;=Planstart,$D163&lt;=Planstart+90),INT(($D163-Planstart)/7)+1,""))</f>
        <v/>
      </c>
      <c r="G163" s="12" t="n"/>
    </row>
    <row r="164">
      <c r="A164" s="12" t="n"/>
      <c r="B164" s="12" t="n"/>
      <c r="C164" s="12" t="n"/>
      <c r="D164" s="14" t="n"/>
      <c r="E164" s="16" t="n"/>
      <c r="F164" s="21">
        <f>IF($D164="","",IF(AND($D164&gt;=Planstart,$D164&lt;=Planstart+90),INT(($D164-Planstart)/7)+1,""))</f>
        <v/>
      </c>
      <c r="G164" s="12" t="n"/>
    </row>
    <row r="165">
      <c r="A165" s="12" t="n"/>
      <c r="B165" s="12" t="n"/>
      <c r="C165" s="12" t="n"/>
      <c r="D165" s="14" t="n"/>
      <c r="E165" s="16" t="n"/>
      <c r="F165" s="21">
        <f>IF($D165="","",IF(AND($D165&gt;=Planstart,$D165&lt;=Planstart+90),INT(($D165-Planstart)/7)+1,""))</f>
        <v/>
      </c>
      <c r="G165" s="12" t="n"/>
    </row>
    <row r="166">
      <c r="A166" s="12" t="n"/>
      <c r="B166" s="12" t="n"/>
      <c r="C166" s="12" t="n"/>
      <c r="D166" s="14" t="n"/>
      <c r="E166" s="16" t="n"/>
      <c r="F166" s="21">
        <f>IF($D166="","",IF(AND($D166&gt;=Planstart,$D166&lt;=Planstart+90),INT(($D166-Planstart)/7)+1,""))</f>
        <v/>
      </c>
      <c r="G166" s="12" t="n"/>
    </row>
    <row r="167">
      <c r="A167" s="12" t="n"/>
      <c r="B167" s="12" t="n"/>
      <c r="C167" s="12" t="n"/>
      <c r="D167" s="14" t="n"/>
      <c r="E167" s="16" t="n"/>
      <c r="F167" s="21">
        <f>IF($D167="","",IF(AND($D167&gt;=Planstart,$D167&lt;=Planstart+90),INT(($D167-Planstart)/7)+1,""))</f>
        <v/>
      </c>
      <c r="G167" s="12" t="n"/>
    </row>
    <row r="168">
      <c r="A168" s="12" t="n"/>
      <c r="B168" s="12" t="n"/>
      <c r="C168" s="12" t="n"/>
      <c r="D168" s="14" t="n"/>
      <c r="E168" s="16" t="n"/>
      <c r="F168" s="21">
        <f>IF($D168="","",IF(AND($D168&gt;=Planstart,$D168&lt;=Planstart+90),INT(($D168-Planstart)/7)+1,""))</f>
        <v/>
      </c>
      <c r="G168" s="12" t="n"/>
    </row>
    <row r="169">
      <c r="A169" s="12" t="n"/>
      <c r="B169" s="12" t="n"/>
      <c r="C169" s="12" t="n"/>
      <c r="D169" s="14" t="n"/>
      <c r="E169" s="16" t="n"/>
      <c r="F169" s="21">
        <f>IF($D169="","",IF(AND($D169&gt;=Planstart,$D169&lt;=Planstart+90),INT(($D169-Planstart)/7)+1,""))</f>
        <v/>
      </c>
      <c r="G169" s="12" t="n"/>
    </row>
    <row r="170">
      <c r="A170" s="12" t="n"/>
      <c r="B170" s="12" t="n"/>
      <c r="C170" s="12" t="n"/>
      <c r="D170" s="14" t="n"/>
      <c r="E170" s="16" t="n"/>
      <c r="F170" s="21">
        <f>IF($D170="","",IF(AND($D170&gt;=Planstart,$D170&lt;=Planstart+90),INT(($D170-Planstart)/7)+1,""))</f>
        <v/>
      </c>
      <c r="G170" s="12" t="n"/>
    </row>
    <row r="171">
      <c r="A171" s="12" t="n"/>
      <c r="B171" s="12" t="n"/>
      <c r="C171" s="12" t="n"/>
      <c r="D171" s="14" t="n"/>
      <c r="E171" s="16" t="n"/>
      <c r="F171" s="21">
        <f>IF($D171="","",IF(AND($D171&gt;=Planstart,$D171&lt;=Planstart+90),INT(($D171-Planstart)/7)+1,""))</f>
        <v/>
      </c>
      <c r="G171" s="12" t="n"/>
    </row>
    <row r="172">
      <c r="A172" s="12" t="n"/>
      <c r="B172" s="12" t="n"/>
      <c r="C172" s="12" t="n"/>
      <c r="D172" s="14" t="n"/>
      <c r="E172" s="16" t="n"/>
      <c r="F172" s="21">
        <f>IF($D172="","",IF(AND($D172&gt;=Planstart,$D172&lt;=Planstart+90),INT(($D172-Planstart)/7)+1,""))</f>
        <v/>
      </c>
      <c r="G172" s="12" t="n"/>
    </row>
    <row r="173">
      <c r="A173" s="12" t="n"/>
      <c r="B173" s="12" t="n"/>
      <c r="C173" s="12" t="n"/>
      <c r="D173" s="14" t="n"/>
      <c r="E173" s="16" t="n"/>
      <c r="F173" s="21">
        <f>IF($D173="","",IF(AND($D173&gt;=Planstart,$D173&lt;=Planstart+90),INT(($D173-Planstart)/7)+1,""))</f>
        <v/>
      </c>
      <c r="G173" s="12" t="n"/>
    </row>
    <row r="174">
      <c r="A174" s="12" t="n"/>
      <c r="B174" s="12" t="n"/>
      <c r="C174" s="12" t="n"/>
      <c r="D174" s="14" t="n"/>
      <c r="E174" s="16" t="n"/>
      <c r="F174" s="21">
        <f>IF($D174="","",IF(AND($D174&gt;=Planstart,$D174&lt;=Planstart+90),INT(($D174-Planstart)/7)+1,""))</f>
        <v/>
      </c>
      <c r="G174" s="12" t="n"/>
    </row>
    <row r="175">
      <c r="A175" s="12" t="n"/>
      <c r="B175" s="12" t="n"/>
      <c r="C175" s="12" t="n"/>
      <c r="D175" s="14" t="n"/>
      <c r="E175" s="16" t="n"/>
      <c r="F175" s="21">
        <f>IF($D175="","",IF(AND($D175&gt;=Planstart,$D175&lt;=Planstart+90),INT(($D175-Planstart)/7)+1,""))</f>
        <v/>
      </c>
      <c r="G175" s="12" t="n"/>
    </row>
    <row r="176">
      <c r="A176" s="12" t="n"/>
      <c r="B176" s="12" t="n"/>
      <c r="C176" s="12" t="n"/>
      <c r="D176" s="14" t="n"/>
      <c r="E176" s="16" t="n"/>
      <c r="F176" s="21">
        <f>IF($D176="","",IF(AND($D176&gt;=Planstart,$D176&lt;=Planstart+90),INT(($D176-Planstart)/7)+1,""))</f>
        <v/>
      </c>
      <c r="G176" s="12" t="n"/>
    </row>
    <row r="177">
      <c r="A177" s="12" t="n"/>
      <c r="B177" s="12" t="n"/>
      <c r="C177" s="12" t="n"/>
      <c r="D177" s="14" t="n"/>
      <c r="E177" s="16" t="n"/>
      <c r="F177" s="21">
        <f>IF($D177="","",IF(AND($D177&gt;=Planstart,$D177&lt;=Planstart+90),INT(($D177-Planstart)/7)+1,""))</f>
        <v/>
      </c>
      <c r="G177" s="12" t="n"/>
    </row>
    <row r="178">
      <c r="A178" s="12" t="n"/>
      <c r="B178" s="12" t="n"/>
      <c r="C178" s="12" t="n"/>
      <c r="D178" s="14" t="n"/>
      <c r="E178" s="16" t="n"/>
      <c r="F178" s="21">
        <f>IF($D178="","",IF(AND($D178&gt;=Planstart,$D178&lt;=Planstart+90),INT(($D178-Planstart)/7)+1,""))</f>
        <v/>
      </c>
      <c r="G178" s="12" t="n"/>
    </row>
    <row r="179">
      <c r="A179" s="12" t="n"/>
      <c r="B179" s="12" t="n"/>
      <c r="C179" s="12" t="n"/>
      <c r="D179" s="14" t="n"/>
      <c r="E179" s="16" t="n"/>
      <c r="F179" s="21">
        <f>IF($D179="","",IF(AND($D179&gt;=Planstart,$D179&lt;=Planstart+90),INT(($D179-Planstart)/7)+1,""))</f>
        <v/>
      </c>
      <c r="G179" s="12" t="n"/>
    </row>
    <row r="180">
      <c r="A180" s="12" t="n"/>
      <c r="B180" s="12" t="n"/>
      <c r="C180" s="12" t="n"/>
      <c r="D180" s="14" t="n"/>
      <c r="E180" s="16" t="n"/>
      <c r="F180" s="21">
        <f>IF($D180="","",IF(AND($D180&gt;=Planstart,$D180&lt;=Planstart+90),INT(($D180-Planstart)/7)+1,""))</f>
        <v/>
      </c>
      <c r="G180" s="12" t="n"/>
    </row>
    <row r="181">
      <c r="A181" s="12" t="n"/>
      <c r="B181" s="12" t="n"/>
      <c r="C181" s="12" t="n"/>
      <c r="D181" s="14" t="n"/>
      <c r="E181" s="16" t="n"/>
      <c r="F181" s="21">
        <f>IF($D181="","",IF(AND($D181&gt;=Planstart,$D181&lt;=Planstart+90),INT(($D181-Planstart)/7)+1,""))</f>
        <v/>
      </c>
      <c r="G181" s="12" t="n"/>
    </row>
    <row r="182">
      <c r="A182" s="12" t="n"/>
      <c r="B182" s="12" t="n"/>
      <c r="C182" s="12" t="n"/>
      <c r="D182" s="14" t="n"/>
      <c r="E182" s="16" t="n"/>
      <c r="F182" s="21">
        <f>IF($D182="","",IF(AND($D182&gt;=Planstart,$D182&lt;=Planstart+90),INT(($D182-Planstart)/7)+1,""))</f>
        <v/>
      </c>
      <c r="G182" s="12" t="n"/>
    </row>
    <row r="183">
      <c r="A183" s="12" t="n"/>
      <c r="B183" s="12" t="n"/>
      <c r="C183" s="12" t="n"/>
      <c r="D183" s="14" t="n"/>
      <c r="E183" s="16" t="n"/>
      <c r="F183" s="21">
        <f>IF($D183="","",IF(AND($D183&gt;=Planstart,$D183&lt;=Planstart+90),INT(($D183-Planstart)/7)+1,""))</f>
        <v/>
      </c>
      <c r="G183" s="12" t="n"/>
    </row>
    <row r="184">
      <c r="A184" s="12" t="n"/>
      <c r="B184" s="12" t="n"/>
      <c r="C184" s="12" t="n"/>
      <c r="D184" s="14" t="n"/>
      <c r="E184" s="16" t="n"/>
      <c r="F184" s="21">
        <f>IF($D184="","",IF(AND($D184&gt;=Planstart,$D184&lt;=Planstart+90),INT(($D184-Planstart)/7)+1,""))</f>
        <v/>
      </c>
      <c r="G184" s="12" t="n"/>
    </row>
    <row r="185">
      <c r="A185" s="12" t="n"/>
      <c r="B185" s="12" t="n"/>
      <c r="C185" s="12" t="n"/>
      <c r="D185" s="14" t="n"/>
      <c r="E185" s="16" t="n"/>
      <c r="F185" s="21">
        <f>IF($D185="","",IF(AND($D185&gt;=Planstart,$D185&lt;=Planstart+90),INT(($D185-Planstart)/7)+1,""))</f>
        <v/>
      </c>
      <c r="G185" s="12" t="n"/>
    </row>
    <row r="186">
      <c r="A186" s="12" t="n"/>
      <c r="B186" s="12" t="n"/>
      <c r="C186" s="12" t="n"/>
      <c r="D186" s="14" t="n"/>
      <c r="E186" s="16" t="n"/>
      <c r="F186" s="21">
        <f>IF($D186="","",IF(AND($D186&gt;=Planstart,$D186&lt;=Planstart+90),INT(($D186-Planstart)/7)+1,""))</f>
        <v/>
      </c>
      <c r="G186" s="12" t="n"/>
    </row>
    <row r="187">
      <c r="A187" s="12" t="n"/>
      <c r="B187" s="12" t="n"/>
      <c r="C187" s="12" t="n"/>
      <c r="D187" s="14" t="n"/>
      <c r="E187" s="16" t="n"/>
      <c r="F187" s="21">
        <f>IF($D187="","",IF(AND($D187&gt;=Planstart,$D187&lt;=Planstart+90),INT(($D187-Planstart)/7)+1,""))</f>
        <v/>
      </c>
      <c r="G187" s="12" t="n"/>
    </row>
    <row r="188">
      <c r="A188" s="12" t="n"/>
      <c r="B188" s="12" t="n"/>
      <c r="C188" s="12" t="n"/>
      <c r="D188" s="14" t="n"/>
      <c r="E188" s="16" t="n"/>
      <c r="F188" s="21">
        <f>IF($D188="","",IF(AND($D188&gt;=Planstart,$D188&lt;=Planstart+90),INT(($D188-Planstart)/7)+1,""))</f>
        <v/>
      </c>
      <c r="G188" s="12" t="n"/>
    </row>
    <row r="189">
      <c r="A189" s="12" t="n"/>
      <c r="B189" s="12" t="n"/>
      <c r="C189" s="12" t="n"/>
      <c r="D189" s="14" t="n"/>
      <c r="E189" s="16" t="n"/>
      <c r="F189" s="21">
        <f>IF($D189="","",IF(AND($D189&gt;=Planstart,$D189&lt;=Planstart+90),INT(($D189-Planstart)/7)+1,""))</f>
        <v/>
      </c>
      <c r="G189" s="12" t="n"/>
    </row>
    <row r="190">
      <c r="A190" s="12" t="n"/>
      <c r="B190" s="12" t="n"/>
      <c r="C190" s="12" t="n"/>
      <c r="D190" s="14" t="n"/>
      <c r="E190" s="16" t="n"/>
      <c r="F190" s="21">
        <f>IF($D190="","",IF(AND($D190&gt;=Planstart,$D190&lt;=Planstart+90),INT(($D190-Planstart)/7)+1,""))</f>
        <v/>
      </c>
      <c r="G190" s="12" t="n"/>
    </row>
    <row r="191">
      <c r="A191" s="12" t="n"/>
      <c r="B191" s="12" t="n"/>
      <c r="C191" s="12" t="n"/>
      <c r="D191" s="14" t="n"/>
      <c r="E191" s="16" t="n"/>
      <c r="F191" s="21">
        <f>IF($D191="","",IF(AND($D191&gt;=Planstart,$D191&lt;=Planstart+90),INT(($D191-Planstart)/7)+1,""))</f>
        <v/>
      </c>
      <c r="G191" s="12" t="n"/>
    </row>
    <row r="192">
      <c r="A192" s="12" t="n"/>
      <c r="B192" s="12" t="n"/>
      <c r="C192" s="12" t="n"/>
      <c r="D192" s="14" t="n"/>
      <c r="E192" s="16" t="n"/>
      <c r="F192" s="21">
        <f>IF($D192="","",IF(AND($D192&gt;=Planstart,$D192&lt;=Planstart+90),INT(($D192-Planstart)/7)+1,""))</f>
        <v/>
      </c>
      <c r="G192" s="12" t="n"/>
    </row>
    <row r="193">
      <c r="A193" s="12" t="n"/>
      <c r="B193" s="12" t="n"/>
      <c r="C193" s="12" t="n"/>
      <c r="D193" s="14" t="n"/>
      <c r="E193" s="16" t="n"/>
      <c r="F193" s="21">
        <f>IF($D193="","",IF(AND($D193&gt;=Planstart,$D193&lt;=Planstart+90),INT(($D193-Planstart)/7)+1,""))</f>
        <v/>
      </c>
      <c r="G193" s="12" t="n"/>
    </row>
    <row r="194">
      <c r="A194" s="12" t="n"/>
      <c r="B194" s="12" t="n"/>
      <c r="C194" s="12" t="n"/>
      <c r="D194" s="14" t="n"/>
      <c r="E194" s="16" t="n"/>
      <c r="F194" s="21">
        <f>IF($D194="","",IF(AND($D194&gt;=Planstart,$D194&lt;=Planstart+90),INT(($D194-Planstart)/7)+1,""))</f>
        <v/>
      </c>
      <c r="G194" s="12" t="n"/>
    </row>
    <row r="195">
      <c r="A195" s="12" t="n"/>
      <c r="B195" s="12" t="n"/>
      <c r="C195" s="12" t="n"/>
      <c r="D195" s="14" t="n"/>
      <c r="E195" s="16" t="n"/>
      <c r="F195" s="21">
        <f>IF($D195="","",IF(AND($D195&gt;=Planstart,$D195&lt;=Planstart+90),INT(($D195-Planstart)/7)+1,""))</f>
        <v/>
      </c>
      <c r="G195" s="12" t="n"/>
    </row>
    <row r="196">
      <c r="A196" s="12" t="n"/>
      <c r="B196" s="12" t="n"/>
      <c r="C196" s="12" t="n"/>
      <c r="D196" s="14" t="n"/>
      <c r="E196" s="16" t="n"/>
      <c r="F196" s="21">
        <f>IF($D196="","",IF(AND($D196&gt;=Planstart,$D196&lt;=Planstart+90),INT(($D196-Planstart)/7)+1,""))</f>
        <v/>
      </c>
      <c r="G196" s="12" t="n"/>
    </row>
    <row r="197">
      <c r="A197" s="12" t="n"/>
      <c r="B197" s="12" t="n"/>
      <c r="C197" s="12" t="n"/>
      <c r="D197" s="14" t="n"/>
      <c r="E197" s="16" t="n"/>
      <c r="F197" s="21">
        <f>IF($D197="","",IF(AND($D197&gt;=Planstart,$D197&lt;=Planstart+90),INT(($D197-Planstart)/7)+1,""))</f>
        <v/>
      </c>
      <c r="G197" s="12" t="n"/>
    </row>
    <row r="198">
      <c r="A198" s="12" t="n"/>
      <c r="B198" s="12" t="n"/>
      <c r="C198" s="12" t="n"/>
      <c r="D198" s="14" t="n"/>
      <c r="E198" s="16" t="n"/>
      <c r="F198" s="21">
        <f>IF($D198="","",IF(AND($D198&gt;=Planstart,$D198&lt;=Planstart+90),INT(($D198-Planstart)/7)+1,""))</f>
        <v/>
      </c>
      <c r="G198" s="12" t="n"/>
    </row>
    <row r="199">
      <c r="A199" s="12" t="n"/>
      <c r="B199" s="12" t="n"/>
      <c r="C199" s="12" t="n"/>
      <c r="D199" s="14" t="n"/>
      <c r="E199" s="16" t="n"/>
      <c r="F199" s="21">
        <f>IF($D199="","",IF(AND($D199&gt;=Planstart,$D199&lt;=Planstart+90),INT(($D199-Planstart)/7)+1,""))</f>
        <v/>
      </c>
      <c r="G199" s="12" t="n"/>
    </row>
    <row r="200">
      <c r="A200" s="12" t="n"/>
      <c r="B200" s="12" t="n"/>
      <c r="C200" s="12" t="n"/>
      <c r="D200" s="14" t="n"/>
      <c r="E200" s="16" t="n"/>
      <c r="F200" s="21">
        <f>IF($D200="","",IF(AND($D200&gt;=Planstart,$D200&lt;=Planstart+90),INT(($D200-Planstart)/7)+1,""))</f>
        <v/>
      </c>
      <c r="G200" s="12" t="n"/>
    </row>
    <row r="201">
      <c r="A201" s="12" t="n"/>
      <c r="B201" s="12" t="n"/>
      <c r="C201" s="12" t="n"/>
      <c r="D201" s="14" t="n"/>
      <c r="E201" s="16" t="n"/>
      <c r="F201" s="21">
        <f>IF($D201="","",IF(AND($D201&gt;=Planstart,$D201&lt;=Planstart+90),INT(($D201-Planstart)/7)+1,""))</f>
        <v/>
      </c>
      <c r="G201" s="12" t="n"/>
    </row>
    <row r="202">
      <c r="A202" s="12" t="n"/>
      <c r="B202" s="12" t="n"/>
      <c r="C202" s="12" t="n"/>
      <c r="D202" s="14" t="n"/>
      <c r="E202" s="16" t="n"/>
      <c r="F202" s="21">
        <f>IF($D202="","",IF(AND($D202&gt;=Planstart,$D202&lt;=Planstart+90),INT(($D202-Planstart)/7)+1,""))</f>
        <v/>
      </c>
      <c r="G202" s="12" t="n"/>
    </row>
    <row r="203">
      <c r="A203" s="12" t="n"/>
      <c r="B203" s="12" t="n"/>
      <c r="C203" s="12" t="n"/>
      <c r="D203" s="14" t="n"/>
      <c r="E203" s="16" t="n"/>
      <c r="F203" s="21">
        <f>IF($D203="","",IF(AND($D203&gt;=Planstart,$D203&lt;=Planstart+90),INT(($D203-Planstart)/7)+1,""))</f>
        <v/>
      </c>
      <c r="G203" s="12" t="n"/>
    </row>
    <row r="204">
      <c r="A204" s="12" t="n"/>
      <c r="B204" s="12" t="n"/>
      <c r="C204" s="12" t="n"/>
      <c r="D204" s="14" t="n"/>
      <c r="E204" s="16" t="n"/>
      <c r="F204" s="21">
        <f>IF($D204="","",IF(AND($D204&gt;=Planstart,$D204&lt;=Planstart+90),INT(($D204-Planstart)/7)+1,""))</f>
        <v/>
      </c>
      <c r="G204" s="12" t="n"/>
    </row>
    <row r="205">
      <c r="A205" s="12" t="n"/>
      <c r="B205" s="12" t="n"/>
      <c r="C205" s="12" t="n"/>
      <c r="D205" s="14" t="n"/>
      <c r="E205" s="16" t="n"/>
      <c r="F205" s="21">
        <f>IF($D205="","",IF(AND($D205&gt;=Planstart,$D205&lt;=Planstart+90),INT(($D205-Planstart)/7)+1,""))</f>
        <v/>
      </c>
      <c r="G205" s="12" t="n"/>
    </row>
    <row r="206">
      <c r="A206" s="12" t="n"/>
      <c r="B206" s="12" t="n"/>
      <c r="C206" s="12" t="n"/>
      <c r="D206" s="14" t="n"/>
      <c r="E206" s="16" t="n"/>
      <c r="F206" s="21">
        <f>IF($D206="","",IF(AND($D206&gt;=Planstart,$D206&lt;=Planstart+90),INT(($D206-Planstart)/7)+1,""))</f>
        <v/>
      </c>
      <c r="G206" s="12" t="n"/>
    </row>
    <row r="207">
      <c r="A207" s="12" t="n"/>
      <c r="B207" s="12" t="n"/>
      <c r="C207" s="12" t="n"/>
      <c r="D207" s="14" t="n"/>
      <c r="E207" s="16" t="n"/>
      <c r="F207" s="21">
        <f>IF($D207="","",IF(AND($D207&gt;=Planstart,$D207&lt;=Planstart+90),INT(($D207-Planstart)/7)+1,""))</f>
        <v/>
      </c>
      <c r="G207" s="12" t="n"/>
    </row>
    <row r="208">
      <c r="A208" s="12" t="n"/>
      <c r="B208" s="12" t="n"/>
      <c r="C208" s="12" t="n"/>
      <c r="D208" s="14" t="n"/>
      <c r="E208" s="16" t="n"/>
      <c r="F208" s="21">
        <f>IF($D208="","",IF(AND($D208&gt;=Planstart,$D208&lt;=Planstart+90),INT(($D208-Planstart)/7)+1,""))</f>
        <v/>
      </c>
      <c r="G208" s="12" t="n"/>
    </row>
    <row r="209">
      <c r="A209" s="12" t="n"/>
      <c r="B209" s="12" t="n"/>
      <c r="C209" s="12" t="n"/>
      <c r="D209" s="14" t="n"/>
      <c r="E209" s="16" t="n"/>
      <c r="F209" s="21">
        <f>IF($D209="","",IF(AND($D209&gt;=Planstart,$D209&lt;=Planstart+90),INT(($D209-Planstart)/7)+1,""))</f>
        <v/>
      </c>
      <c r="G209" s="12" t="n"/>
    </row>
    <row r="210">
      <c r="A210" s="12" t="n"/>
      <c r="B210" s="12" t="n"/>
      <c r="C210" s="12" t="n"/>
      <c r="D210" s="14" t="n"/>
      <c r="E210" s="16" t="n"/>
      <c r="F210" s="21">
        <f>IF($D210="","",IF(AND($D210&gt;=Planstart,$D210&lt;=Planstart+90),INT(($D210-Planstart)/7)+1,""))</f>
        <v/>
      </c>
      <c r="G210" s="12" t="n"/>
    </row>
    <row r="211">
      <c r="A211" s="12" t="n"/>
      <c r="B211" s="12" t="n"/>
      <c r="C211" s="12" t="n"/>
      <c r="D211" s="14" t="n"/>
      <c r="E211" s="16" t="n"/>
      <c r="F211" s="21">
        <f>IF($D211="","",IF(AND($D211&gt;=Planstart,$D211&lt;=Planstart+90),INT(($D211-Planstart)/7)+1,""))</f>
        <v/>
      </c>
      <c r="G211" s="12" t="n"/>
    </row>
    <row r="212">
      <c r="A212" s="12" t="n"/>
      <c r="B212" s="12" t="n"/>
      <c r="C212" s="12" t="n"/>
      <c r="D212" s="14" t="n"/>
      <c r="E212" s="16" t="n"/>
      <c r="F212" s="21">
        <f>IF($D212="","",IF(AND($D212&gt;=Planstart,$D212&lt;=Planstart+90),INT(($D212-Planstart)/7)+1,""))</f>
        <v/>
      </c>
      <c r="G212" s="12" t="n"/>
    </row>
    <row r="213">
      <c r="A213" s="12" t="n"/>
      <c r="B213" s="12" t="n"/>
      <c r="C213" s="12" t="n"/>
      <c r="D213" s="14" t="n"/>
      <c r="E213" s="16" t="n"/>
      <c r="F213" s="21">
        <f>IF($D213="","",IF(AND($D213&gt;=Planstart,$D213&lt;=Planstart+90),INT(($D213-Planstart)/7)+1,""))</f>
        <v/>
      </c>
      <c r="G213" s="12" t="n"/>
    </row>
    <row r="214">
      <c r="A214" s="12" t="n"/>
      <c r="B214" s="12" t="n"/>
      <c r="C214" s="12" t="n"/>
      <c r="D214" s="14" t="n"/>
      <c r="E214" s="16" t="n"/>
      <c r="F214" s="21">
        <f>IF($D214="","",IF(AND($D214&gt;=Planstart,$D214&lt;=Planstart+90),INT(($D214-Planstart)/7)+1,""))</f>
        <v/>
      </c>
      <c r="G214" s="12" t="n"/>
    </row>
    <row r="215">
      <c r="A215" s="12" t="n"/>
      <c r="B215" s="12" t="n"/>
      <c r="C215" s="12" t="n"/>
      <c r="D215" s="14" t="n"/>
      <c r="E215" s="16" t="n"/>
      <c r="F215" s="21">
        <f>IF($D215="","",IF(AND($D215&gt;=Planstart,$D215&lt;=Planstart+90),INT(($D215-Planstart)/7)+1,""))</f>
        <v/>
      </c>
      <c r="G215" s="12" t="n"/>
    </row>
    <row r="216">
      <c r="A216" s="12" t="n"/>
      <c r="B216" s="12" t="n"/>
      <c r="C216" s="12" t="n"/>
      <c r="D216" s="14" t="n"/>
      <c r="E216" s="16" t="n"/>
      <c r="F216" s="21">
        <f>IF($D216="","",IF(AND($D216&gt;=Planstart,$D216&lt;=Planstart+90),INT(($D216-Planstart)/7)+1,""))</f>
        <v/>
      </c>
      <c r="G216" s="12" t="n"/>
    </row>
    <row r="217">
      <c r="A217" s="12" t="n"/>
      <c r="B217" s="12" t="n"/>
      <c r="C217" s="12" t="n"/>
      <c r="D217" s="14" t="n"/>
      <c r="E217" s="16" t="n"/>
      <c r="F217" s="21">
        <f>IF($D217="","",IF(AND($D217&gt;=Planstart,$D217&lt;=Planstart+90),INT(($D217-Planstart)/7)+1,""))</f>
        <v/>
      </c>
      <c r="G217" s="12" t="n"/>
    </row>
    <row r="218">
      <c r="A218" s="12" t="n"/>
      <c r="B218" s="12" t="n"/>
      <c r="C218" s="12" t="n"/>
      <c r="D218" s="14" t="n"/>
      <c r="E218" s="16" t="n"/>
      <c r="F218" s="21">
        <f>IF($D218="","",IF(AND($D218&gt;=Planstart,$D218&lt;=Planstart+90),INT(($D218-Planstart)/7)+1,""))</f>
        <v/>
      </c>
      <c r="G218" s="12" t="n"/>
    </row>
    <row r="219">
      <c r="A219" s="12" t="n"/>
      <c r="B219" s="12" t="n"/>
      <c r="C219" s="12" t="n"/>
      <c r="D219" s="14" t="n"/>
      <c r="E219" s="16" t="n"/>
      <c r="F219" s="21">
        <f>IF($D219="","",IF(AND($D219&gt;=Planstart,$D219&lt;=Planstart+90),INT(($D219-Planstart)/7)+1,""))</f>
        <v/>
      </c>
      <c r="G219" s="12" t="n"/>
    </row>
    <row r="220">
      <c r="A220" s="12" t="n"/>
      <c r="B220" s="12" t="n"/>
      <c r="C220" s="12" t="n"/>
      <c r="D220" s="14" t="n"/>
      <c r="E220" s="16" t="n"/>
      <c r="F220" s="21">
        <f>IF($D220="","",IF(AND($D220&gt;=Planstart,$D220&lt;=Planstart+90),INT(($D220-Planstart)/7)+1,""))</f>
        <v/>
      </c>
      <c r="G220" s="12" t="n"/>
    </row>
    <row r="221">
      <c r="A221" s="12" t="n"/>
      <c r="B221" s="12" t="n"/>
      <c r="C221" s="12" t="n"/>
      <c r="D221" s="14" t="n"/>
      <c r="E221" s="16" t="n"/>
      <c r="F221" s="21">
        <f>IF($D221="","",IF(AND($D221&gt;=Planstart,$D221&lt;=Planstart+90),INT(($D221-Planstart)/7)+1,""))</f>
        <v/>
      </c>
      <c r="G221" s="12" t="n"/>
    </row>
    <row r="222">
      <c r="A222" s="12" t="n"/>
      <c r="B222" s="12" t="n"/>
      <c r="C222" s="12" t="n"/>
      <c r="D222" s="14" t="n"/>
      <c r="E222" s="16" t="n"/>
      <c r="F222" s="21">
        <f>IF($D222="","",IF(AND($D222&gt;=Planstart,$D222&lt;=Planstart+90),INT(($D222-Planstart)/7)+1,""))</f>
        <v/>
      </c>
      <c r="G222" s="12" t="n"/>
    </row>
    <row r="223">
      <c r="A223" s="12" t="n"/>
      <c r="B223" s="12" t="n"/>
      <c r="C223" s="12" t="n"/>
      <c r="D223" s="14" t="n"/>
      <c r="E223" s="16" t="n"/>
      <c r="F223" s="21">
        <f>IF($D223="","",IF(AND($D223&gt;=Planstart,$D223&lt;=Planstart+90),INT(($D223-Planstart)/7)+1,""))</f>
        <v/>
      </c>
      <c r="G223" s="12" t="n"/>
    </row>
    <row r="224">
      <c r="A224" s="12" t="n"/>
      <c r="B224" s="12" t="n"/>
      <c r="C224" s="12" t="n"/>
      <c r="D224" s="14" t="n"/>
      <c r="E224" s="16" t="n"/>
      <c r="F224" s="21">
        <f>IF($D224="","",IF(AND($D224&gt;=Planstart,$D224&lt;=Planstart+90),INT(($D224-Planstart)/7)+1,""))</f>
        <v/>
      </c>
      <c r="G224" s="12" t="n"/>
    </row>
    <row r="225">
      <c r="A225" s="12" t="n"/>
      <c r="B225" s="12" t="n"/>
      <c r="C225" s="12" t="n"/>
      <c r="D225" s="14" t="n"/>
      <c r="E225" s="16" t="n"/>
      <c r="F225" s="21">
        <f>IF($D225="","",IF(AND($D225&gt;=Planstart,$D225&lt;=Planstart+90),INT(($D225-Planstart)/7)+1,""))</f>
        <v/>
      </c>
      <c r="G225" s="12" t="n"/>
    </row>
    <row r="226">
      <c r="A226" s="12" t="n"/>
      <c r="B226" s="12" t="n"/>
      <c r="C226" s="12" t="n"/>
      <c r="D226" s="14" t="n"/>
      <c r="E226" s="16" t="n"/>
      <c r="F226" s="21">
        <f>IF($D226="","",IF(AND($D226&gt;=Planstart,$D226&lt;=Planstart+90),INT(($D226-Planstart)/7)+1,""))</f>
        <v/>
      </c>
      <c r="G226" s="12" t="n"/>
    </row>
    <row r="227">
      <c r="A227" s="12" t="n"/>
      <c r="B227" s="12" t="n"/>
      <c r="C227" s="12" t="n"/>
      <c r="D227" s="14" t="n"/>
      <c r="E227" s="16" t="n"/>
      <c r="F227" s="21">
        <f>IF($D227="","",IF(AND($D227&gt;=Planstart,$D227&lt;=Planstart+90),INT(($D227-Planstart)/7)+1,""))</f>
        <v/>
      </c>
      <c r="G227" s="12" t="n"/>
    </row>
    <row r="228">
      <c r="A228" s="12" t="n"/>
      <c r="B228" s="12" t="n"/>
      <c r="C228" s="12" t="n"/>
      <c r="D228" s="14" t="n"/>
      <c r="E228" s="16" t="n"/>
      <c r="F228" s="21">
        <f>IF($D228="","",IF(AND($D228&gt;=Planstart,$D228&lt;=Planstart+90),INT(($D228-Planstart)/7)+1,""))</f>
        <v/>
      </c>
      <c r="G228" s="12" t="n"/>
    </row>
    <row r="229">
      <c r="A229" s="12" t="n"/>
      <c r="B229" s="12" t="n"/>
      <c r="C229" s="12" t="n"/>
      <c r="D229" s="14" t="n"/>
      <c r="E229" s="16" t="n"/>
      <c r="F229" s="21">
        <f>IF($D229="","",IF(AND($D229&gt;=Planstart,$D229&lt;=Planstart+90),INT(($D229-Planstart)/7)+1,""))</f>
        <v/>
      </c>
      <c r="G229" s="12" t="n"/>
    </row>
    <row r="230">
      <c r="A230" s="12" t="n"/>
      <c r="B230" s="12" t="n"/>
      <c r="C230" s="12" t="n"/>
      <c r="D230" s="14" t="n"/>
      <c r="E230" s="16" t="n"/>
      <c r="F230" s="21">
        <f>IF($D230="","",IF(AND($D230&gt;=Planstart,$D230&lt;=Planstart+90),INT(($D230-Planstart)/7)+1,""))</f>
        <v/>
      </c>
      <c r="G230" s="12" t="n"/>
    </row>
    <row r="231">
      <c r="A231" s="12" t="n"/>
      <c r="B231" s="12" t="n"/>
      <c r="C231" s="12" t="n"/>
      <c r="D231" s="14" t="n"/>
      <c r="E231" s="16" t="n"/>
      <c r="F231" s="21">
        <f>IF($D231="","",IF(AND($D231&gt;=Planstart,$D231&lt;=Planstart+90),INT(($D231-Planstart)/7)+1,""))</f>
        <v/>
      </c>
      <c r="G231" s="12" t="n"/>
    </row>
    <row r="232">
      <c r="A232" s="12" t="n"/>
      <c r="B232" s="12" t="n"/>
      <c r="C232" s="12" t="n"/>
      <c r="D232" s="14" t="n"/>
      <c r="E232" s="16" t="n"/>
      <c r="F232" s="21">
        <f>IF($D232="","",IF(AND($D232&gt;=Planstart,$D232&lt;=Planstart+90),INT(($D232-Planstart)/7)+1,""))</f>
        <v/>
      </c>
      <c r="G232" s="12" t="n"/>
    </row>
    <row r="233">
      <c r="A233" s="12" t="n"/>
      <c r="B233" s="12" t="n"/>
      <c r="C233" s="12" t="n"/>
      <c r="D233" s="14" t="n"/>
      <c r="E233" s="16" t="n"/>
      <c r="F233" s="21">
        <f>IF($D233="","",IF(AND($D233&gt;=Planstart,$D233&lt;=Planstart+90),INT(($D233-Planstart)/7)+1,""))</f>
        <v/>
      </c>
      <c r="G233" s="12" t="n"/>
    </row>
    <row r="234">
      <c r="A234" s="12" t="n"/>
      <c r="B234" s="12" t="n"/>
      <c r="C234" s="12" t="n"/>
      <c r="D234" s="14" t="n"/>
      <c r="E234" s="16" t="n"/>
      <c r="F234" s="21">
        <f>IF($D234="","",IF(AND($D234&gt;=Planstart,$D234&lt;=Planstart+90),INT(($D234-Planstart)/7)+1,""))</f>
        <v/>
      </c>
      <c r="G234" s="12" t="n"/>
    </row>
    <row r="235">
      <c r="A235" s="12" t="n"/>
      <c r="B235" s="12" t="n"/>
      <c r="C235" s="12" t="n"/>
      <c r="D235" s="14" t="n"/>
      <c r="E235" s="16" t="n"/>
      <c r="F235" s="21">
        <f>IF($D235="","",IF(AND($D235&gt;=Planstart,$D235&lt;=Planstart+90),INT(($D235-Planstart)/7)+1,""))</f>
        <v/>
      </c>
      <c r="G235" s="12" t="n"/>
    </row>
    <row r="236">
      <c r="A236" s="12" t="n"/>
      <c r="B236" s="12" t="n"/>
      <c r="C236" s="12" t="n"/>
      <c r="D236" s="14" t="n"/>
      <c r="E236" s="16" t="n"/>
      <c r="F236" s="21">
        <f>IF($D236="","",IF(AND($D236&gt;=Planstart,$D236&lt;=Planstart+90),INT(($D236-Planstart)/7)+1,""))</f>
        <v/>
      </c>
      <c r="G236" s="12" t="n"/>
    </row>
    <row r="237">
      <c r="A237" s="12" t="n"/>
      <c r="B237" s="12" t="n"/>
      <c r="C237" s="12" t="n"/>
      <c r="D237" s="14" t="n"/>
      <c r="E237" s="16" t="n"/>
      <c r="F237" s="21">
        <f>IF($D237="","",IF(AND($D237&gt;=Planstart,$D237&lt;=Planstart+90),INT(($D237-Planstart)/7)+1,""))</f>
        <v/>
      </c>
      <c r="G237" s="12" t="n"/>
    </row>
    <row r="238">
      <c r="A238" s="12" t="n"/>
      <c r="B238" s="12" t="n"/>
      <c r="C238" s="12" t="n"/>
      <c r="D238" s="14" t="n"/>
      <c r="E238" s="16" t="n"/>
      <c r="F238" s="21">
        <f>IF($D238="","",IF(AND($D238&gt;=Planstart,$D238&lt;=Planstart+90),INT(($D238-Planstart)/7)+1,""))</f>
        <v/>
      </c>
      <c r="G238" s="12" t="n"/>
    </row>
    <row r="239">
      <c r="A239" s="12" t="n"/>
      <c r="B239" s="12" t="n"/>
      <c r="C239" s="12" t="n"/>
      <c r="D239" s="14" t="n"/>
      <c r="E239" s="16" t="n"/>
      <c r="F239" s="21">
        <f>IF($D239="","",IF(AND($D239&gt;=Planstart,$D239&lt;=Planstart+90),INT(($D239-Planstart)/7)+1,""))</f>
        <v/>
      </c>
      <c r="G239" s="12" t="n"/>
    </row>
    <row r="240">
      <c r="A240" s="12" t="n"/>
      <c r="B240" s="12" t="n"/>
      <c r="C240" s="12" t="n"/>
      <c r="D240" s="14" t="n"/>
      <c r="E240" s="16" t="n"/>
      <c r="F240" s="21">
        <f>IF($D240="","",IF(AND($D240&gt;=Planstart,$D240&lt;=Planstart+90),INT(($D240-Planstart)/7)+1,""))</f>
        <v/>
      </c>
      <c r="G240" s="12" t="n"/>
    </row>
    <row r="241">
      <c r="A241" s="12" t="n"/>
      <c r="B241" s="12" t="n"/>
      <c r="C241" s="12" t="n"/>
      <c r="D241" s="14" t="n"/>
      <c r="E241" s="16" t="n"/>
      <c r="F241" s="21">
        <f>IF($D241="","",IF(AND($D241&gt;=Planstart,$D241&lt;=Planstart+90),INT(($D241-Planstart)/7)+1,""))</f>
        <v/>
      </c>
      <c r="G241" s="12" t="n"/>
    </row>
    <row r="242">
      <c r="A242" s="12" t="n"/>
      <c r="B242" s="12" t="n"/>
      <c r="C242" s="12" t="n"/>
      <c r="D242" s="14" t="n"/>
      <c r="E242" s="16" t="n"/>
      <c r="F242" s="21">
        <f>IF($D242="","",IF(AND($D242&gt;=Planstart,$D242&lt;=Planstart+90),INT(($D242-Planstart)/7)+1,""))</f>
        <v/>
      </c>
      <c r="G242" s="12" t="n"/>
    </row>
    <row r="243">
      <c r="A243" s="12" t="n"/>
      <c r="B243" s="12" t="n"/>
      <c r="C243" s="12" t="n"/>
      <c r="D243" s="14" t="n"/>
      <c r="E243" s="16" t="n"/>
      <c r="F243" s="21">
        <f>IF($D243="","",IF(AND($D243&gt;=Planstart,$D243&lt;=Planstart+90),INT(($D243-Planstart)/7)+1,""))</f>
        <v/>
      </c>
      <c r="G243" s="12" t="n"/>
    </row>
    <row r="244">
      <c r="A244" s="12" t="n"/>
      <c r="B244" s="12" t="n"/>
      <c r="C244" s="12" t="n"/>
      <c r="D244" s="14" t="n"/>
      <c r="E244" s="16" t="n"/>
      <c r="F244" s="21">
        <f>IF($D244="","",IF(AND($D244&gt;=Planstart,$D244&lt;=Planstart+90),INT(($D244-Planstart)/7)+1,""))</f>
        <v/>
      </c>
      <c r="G244" s="12" t="n"/>
    </row>
    <row r="245">
      <c r="A245" s="12" t="n"/>
      <c r="B245" s="12" t="n"/>
      <c r="C245" s="12" t="n"/>
      <c r="D245" s="14" t="n"/>
      <c r="E245" s="16" t="n"/>
      <c r="F245" s="21">
        <f>IF($D245="","",IF(AND($D245&gt;=Planstart,$D245&lt;=Planstart+90),INT(($D245-Planstart)/7)+1,""))</f>
        <v/>
      </c>
      <c r="G245" s="12" t="n"/>
    </row>
    <row r="246">
      <c r="A246" s="12" t="n"/>
      <c r="B246" s="12" t="n"/>
      <c r="C246" s="12" t="n"/>
      <c r="D246" s="14" t="n"/>
      <c r="E246" s="16" t="n"/>
      <c r="F246" s="21">
        <f>IF($D246="","",IF(AND($D246&gt;=Planstart,$D246&lt;=Planstart+90),INT(($D246-Planstart)/7)+1,""))</f>
        <v/>
      </c>
      <c r="G246" s="12" t="n"/>
    </row>
    <row r="247">
      <c r="A247" s="12" t="n"/>
      <c r="B247" s="12" t="n"/>
      <c r="C247" s="12" t="n"/>
      <c r="D247" s="14" t="n"/>
      <c r="E247" s="16" t="n"/>
      <c r="F247" s="21">
        <f>IF($D247="","",IF(AND($D247&gt;=Planstart,$D247&lt;=Planstart+90),INT(($D247-Planstart)/7)+1,""))</f>
        <v/>
      </c>
      <c r="G247" s="12" t="n"/>
    </row>
    <row r="248">
      <c r="A248" s="12" t="n"/>
      <c r="B248" s="12" t="n"/>
      <c r="C248" s="12" t="n"/>
      <c r="D248" s="14" t="n"/>
      <c r="E248" s="16" t="n"/>
      <c r="F248" s="21">
        <f>IF($D248="","",IF(AND($D248&gt;=Planstart,$D248&lt;=Planstart+90),INT(($D248-Planstart)/7)+1,""))</f>
        <v/>
      </c>
      <c r="G248" s="12" t="n"/>
    </row>
    <row r="249">
      <c r="A249" s="12" t="n"/>
      <c r="B249" s="12" t="n"/>
      <c r="C249" s="12" t="n"/>
      <c r="D249" s="14" t="n"/>
      <c r="E249" s="16" t="n"/>
      <c r="F249" s="21">
        <f>IF($D249="","",IF(AND($D249&gt;=Planstart,$D249&lt;=Planstart+90),INT(($D249-Planstart)/7)+1,""))</f>
        <v/>
      </c>
      <c r="G249" s="12" t="n"/>
    </row>
    <row r="250">
      <c r="A250" s="12" t="n"/>
      <c r="B250" s="12" t="n"/>
      <c r="C250" s="12" t="n"/>
      <c r="D250" s="14" t="n"/>
      <c r="E250" s="16" t="n"/>
      <c r="F250" s="21">
        <f>IF($D250="","",IF(AND($D250&gt;=Planstart,$D250&lt;=Planstart+90),INT(($D250-Planstart)/7)+1,""))</f>
        <v/>
      </c>
      <c r="G250" s="12" t="n"/>
    </row>
    <row r="251">
      <c r="A251" s="12" t="n"/>
      <c r="B251" s="12" t="n"/>
      <c r="C251" s="12" t="n"/>
      <c r="D251" s="14" t="n"/>
      <c r="E251" s="16" t="n"/>
      <c r="F251" s="21">
        <f>IF($D251="","",IF(AND($D251&gt;=Planstart,$D251&lt;=Planstart+90),INT(($D251-Planstart)/7)+1,""))</f>
        <v/>
      </c>
      <c r="G251" s="12" t="n"/>
    </row>
    <row r="252">
      <c r="A252" s="12" t="n"/>
      <c r="B252" s="12" t="n"/>
      <c r="C252" s="12" t="n"/>
      <c r="D252" s="14" t="n"/>
      <c r="E252" s="16" t="n"/>
      <c r="F252" s="21">
        <f>IF($D252="","",IF(AND($D252&gt;=Planstart,$D252&lt;=Planstart+90),INT(($D252-Planstart)/7)+1,""))</f>
        <v/>
      </c>
      <c r="G252" s="12" t="n"/>
    </row>
    <row r="253">
      <c r="A253" s="12" t="n"/>
      <c r="B253" s="12" t="n"/>
      <c r="C253" s="12" t="n"/>
      <c r="D253" s="14" t="n"/>
      <c r="E253" s="16" t="n"/>
      <c r="F253" s="21">
        <f>IF($D253="","",IF(AND($D253&gt;=Planstart,$D253&lt;=Planstart+90),INT(($D253-Planstart)/7)+1,""))</f>
        <v/>
      </c>
      <c r="G253" s="12" t="n"/>
    </row>
    <row r="254">
      <c r="A254" s="12" t="n"/>
      <c r="B254" s="12" t="n"/>
      <c r="C254" s="12" t="n"/>
      <c r="D254" s="14" t="n"/>
      <c r="E254" s="16" t="n"/>
      <c r="F254" s="21">
        <f>IF($D254="","",IF(AND($D254&gt;=Planstart,$D254&lt;=Planstart+90),INT(($D254-Planstart)/7)+1,""))</f>
        <v/>
      </c>
      <c r="G254" s="12" t="n"/>
    </row>
    <row r="255">
      <c r="A255" s="12" t="n"/>
      <c r="B255" s="12" t="n"/>
      <c r="C255" s="12" t="n"/>
      <c r="D255" s="14" t="n"/>
      <c r="E255" s="16" t="n"/>
      <c r="F255" s="21">
        <f>IF($D255="","",IF(AND($D255&gt;=Planstart,$D255&lt;=Planstart+90),INT(($D255-Planstart)/7)+1,""))</f>
        <v/>
      </c>
      <c r="G255" s="12" t="n"/>
    </row>
    <row r="256">
      <c r="A256" s="12" t="n"/>
      <c r="B256" s="12" t="n"/>
      <c r="C256" s="12" t="n"/>
      <c r="D256" s="14" t="n"/>
      <c r="E256" s="16" t="n"/>
      <c r="F256" s="21">
        <f>IF($D256="","",IF(AND($D256&gt;=Planstart,$D256&lt;=Planstart+90),INT(($D256-Planstart)/7)+1,""))</f>
        <v/>
      </c>
      <c r="G256" s="12" t="n"/>
    </row>
    <row r="257">
      <c r="A257" s="12" t="n"/>
      <c r="B257" s="12" t="n"/>
      <c r="C257" s="12" t="n"/>
      <c r="D257" s="14" t="n"/>
      <c r="E257" s="16" t="n"/>
      <c r="F257" s="21">
        <f>IF($D257="","",IF(AND($D257&gt;=Planstart,$D257&lt;=Planstart+90),INT(($D257-Planstart)/7)+1,""))</f>
        <v/>
      </c>
      <c r="G257" s="12" t="n"/>
    </row>
    <row r="258">
      <c r="A258" s="12" t="n"/>
      <c r="B258" s="12" t="n"/>
      <c r="C258" s="12" t="n"/>
      <c r="D258" s="14" t="n"/>
      <c r="E258" s="16" t="n"/>
      <c r="F258" s="21">
        <f>IF($D258="","",IF(AND($D258&gt;=Planstart,$D258&lt;=Planstart+90),INT(($D258-Planstart)/7)+1,""))</f>
        <v/>
      </c>
      <c r="G258" s="12" t="n"/>
    </row>
    <row r="259">
      <c r="A259" s="12" t="n"/>
      <c r="B259" s="12" t="n"/>
      <c r="C259" s="12" t="n"/>
      <c r="D259" s="14" t="n"/>
      <c r="E259" s="16" t="n"/>
      <c r="F259" s="21">
        <f>IF($D259="","",IF(AND($D259&gt;=Planstart,$D259&lt;=Planstart+90),INT(($D259-Planstart)/7)+1,""))</f>
        <v/>
      </c>
      <c r="G259" s="12" t="n"/>
    </row>
    <row r="260">
      <c r="A260" s="12" t="n"/>
      <c r="B260" s="12" t="n"/>
      <c r="C260" s="12" t="n"/>
      <c r="D260" s="14" t="n"/>
      <c r="E260" s="16" t="n"/>
      <c r="F260" s="21">
        <f>IF($D260="","",IF(AND($D260&gt;=Planstart,$D260&lt;=Planstart+90),INT(($D260-Planstart)/7)+1,""))</f>
        <v/>
      </c>
      <c r="G260" s="12" t="n"/>
    </row>
    <row r="261">
      <c r="A261" s="12" t="n"/>
      <c r="B261" s="12" t="n"/>
      <c r="C261" s="12" t="n"/>
      <c r="D261" s="14" t="n"/>
      <c r="E261" s="16" t="n"/>
      <c r="F261" s="21">
        <f>IF($D261="","",IF(AND($D261&gt;=Planstart,$D261&lt;=Planstart+90),INT(($D261-Planstart)/7)+1,""))</f>
        <v/>
      </c>
      <c r="G261" s="12" t="n"/>
    </row>
    <row r="262">
      <c r="A262" s="12" t="n"/>
      <c r="B262" s="12" t="n"/>
      <c r="C262" s="12" t="n"/>
      <c r="D262" s="14" t="n"/>
      <c r="E262" s="16" t="n"/>
      <c r="F262" s="21">
        <f>IF($D262="","",IF(AND($D262&gt;=Planstart,$D262&lt;=Planstart+90),INT(($D262-Planstart)/7)+1,""))</f>
        <v/>
      </c>
      <c r="G262" s="12" t="n"/>
    </row>
    <row r="263">
      <c r="A263" s="12" t="n"/>
      <c r="B263" s="12" t="n"/>
      <c r="C263" s="12" t="n"/>
      <c r="D263" s="14" t="n"/>
      <c r="E263" s="16" t="n"/>
      <c r="F263" s="21">
        <f>IF($D263="","",IF(AND($D263&gt;=Planstart,$D263&lt;=Planstart+90),INT(($D263-Planstart)/7)+1,""))</f>
        <v/>
      </c>
      <c r="G263" s="12" t="n"/>
    </row>
    <row r="264">
      <c r="A264" s="12" t="n"/>
      <c r="B264" s="12" t="n"/>
      <c r="C264" s="12" t="n"/>
      <c r="D264" s="14" t="n"/>
      <c r="E264" s="16" t="n"/>
      <c r="F264" s="21">
        <f>IF($D264="","",IF(AND($D264&gt;=Planstart,$D264&lt;=Planstart+90),INT(($D264-Planstart)/7)+1,""))</f>
        <v/>
      </c>
      <c r="G264" s="12" t="n"/>
    </row>
    <row r="265">
      <c r="A265" s="12" t="n"/>
      <c r="B265" s="12" t="n"/>
      <c r="C265" s="12" t="n"/>
      <c r="D265" s="14" t="n"/>
      <c r="E265" s="16" t="n"/>
      <c r="F265" s="21">
        <f>IF($D265="","",IF(AND($D265&gt;=Planstart,$D265&lt;=Planstart+90),INT(($D265-Planstart)/7)+1,""))</f>
        <v/>
      </c>
      <c r="G265" s="12" t="n"/>
    </row>
    <row r="266">
      <c r="A266" s="12" t="n"/>
      <c r="B266" s="12" t="n"/>
      <c r="C266" s="12" t="n"/>
      <c r="D266" s="14" t="n"/>
      <c r="E266" s="16" t="n"/>
      <c r="F266" s="21">
        <f>IF($D266="","",IF(AND($D266&gt;=Planstart,$D266&lt;=Planstart+90),INT(($D266-Planstart)/7)+1,""))</f>
        <v/>
      </c>
      <c r="G266" s="12" t="n"/>
    </row>
    <row r="267">
      <c r="A267" s="12" t="n"/>
      <c r="B267" s="12" t="n"/>
      <c r="C267" s="12" t="n"/>
      <c r="D267" s="14" t="n"/>
      <c r="E267" s="16" t="n"/>
      <c r="F267" s="21">
        <f>IF($D267="","",IF(AND($D267&gt;=Planstart,$D267&lt;=Planstart+90),INT(($D267-Planstart)/7)+1,""))</f>
        <v/>
      </c>
      <c r="G267" s="12" t="n"/>
    </row>
    <row r="268">
      <c r="A268" s="12" t="n"/>
      <c r="B268" s="12" t="n"/>
      <c r="C268" s="12" t="n"/>
      <c r="D268" s="14" t="n"/>
      <c r="E268" s="16" t="n"/>
      <c r="F268" s="21">
        <f>IF($D268="","",IF(AND($D268&gt;=Planstart,$D268&lt;=Planstart+90),INT(($D268-Planstart)/7)+1,""))</f>
        <v/>
      </c>
      <c r="G268" s="12" t="n"/>
    </row>
    <row r="269">
      <c r="A269" s="12" t="n"/>
      <c r="B269" s="12" t="n"/>
      <c r="C269" s="12" t="n"/>
      <c r="D269" s="14" t="n"/>
      <c r="E269" s="16" t="n"/>
      <c r="F269" s="21">
        <f>IF($D269="","",IF(AND($D269&gt;=Planstart,$D269&lt;=Planstart+90),INT(($D269-Planstart)/7)+1,""))</f>
        <v/>
      </c>
      <c r="G269" s="12" t="n"/>
    </row>
    <row r="270">
      <c r="A270" s="12" t="n"/>
      <c r="B270" s="12" t="n"/>
      <c r="C270" s="12" t="n"/>
      <c r="D270" s="14" t="n"/>
      <c r="E270" s="16" t="n"/>
      <c r="F270" s="21">
        <f>IF($D270="","",IF(AND($D270&gt;=Planstart,$D270&lt;=Planstart+90),INT(($D270-Planstart)/7)+1,""))</f>
        <v/>
      </c>
      <c r="G270" s="12" t="n"/>
    </row>
    <row r="271">
      <c r="A271" s="12" t="n"/>
      <c r="B271" s="12" t="n"/>
      <c r="C271" s="12" t="n"/>
      <c r="D271" s="14" t="n"/>
      <c r="E271" s="16" t="n"/>
      <c r="F271" s="21">
        <f>IF($D271="","",IF(AND($D271&gt;=Planstart,$D271&lt;=Planstart+90),INT(($D271-Planstart)/7)+1,""))</f>
        <v/>
      </c>
      <c r="G271" s="12" t="n"/>
    </row>
    <row r="272">
      <c r="A272" s="12" t="n"/>
      <c r="B272" s="12" t="n"/>
      <c r="C272" s="12" t="n"/>
      <c r="D272" s="14" t="n"/>
      <c r="E272" s="16" t="n"/>
      <c r="F272" s="21">
        <f>IF($D272="","",IF(AND($D272&gt;=Planstart,$D272&lt;=Planstart+90),INT(($D272-Planstart)/7)+1,""))</f>
        <v/>
      </c>
      <c r="G272" s="12" t="n"/>
    </row>
    <row r="273">
      <c r="A273" s="12" t="n"/>
      <c r="B273" s="12" t="n"/>
      <c r="C273" s="12" t="n"/>
      <c r="D273" s="14" t="n"/>
      <c r="E273" s="16" t="n"/>
      <c r="F273" s="21">
        <f>IF($D273="","",IF(AND($D273&gt;=Planstart,$D273&lt;=Planstart+90),INT(($D273-Planstart)/7)+1,""))</f>
        <v/>
      </c>
      <c r="G273" s="12" t="n"/>
    </row>
    <row r="274">
      <c r="A274" s="12" t="n"/>
      <c r="B274" s="12" t="n"/>
      <c r="C274" s="12" t="n"/>
      <c r="D274" s="14" t="n"/>
      <c r="E274" s="16" t="n"/>
      <c r="F274" s="21">
        <f>IF($D274="","",IF(AND($D274&gt;=Planstart,$D274&lt;=Planstart+90),INT(($D274-Planstart)/7)+1,""))</f>
        <v/>
      </c>
      <c r="G274" s="12" t="n"/>
    </row>
    <row r="275">
      <c r="A275" s="12" t="n"/>
      <c r="B275" s="12" t="n"/>
      <c r="C275" s="12" t="n"/>
      <c r="D275" s="14" t="n"/>
      <c r="E275" s="16" t="n"/>
      <c r="F275" s="21">
        <f>IF($D275="","",IF(AND($D275&gt;=Planstart,$D275&lt;=Planstart+90),INT(($D275-Planstart)/7)+1,""))</f>
        <v/>
      </c>
      <c r="G275" s="12" t="n"/>
    </row>
    <row r="276">
      <c r="A276" s="12" t="n"/>
      <c r="B276" s="12" t="n"/>
      <c r="C276" s="12" t="n"/>
      <c r="D276" s="14" t="n"/>
      <c r="E276" s="16" t="n"/>
      <c r="F276" s="21">
        <f>IF($D276="","",IF(AND($D276&gt;=Planstart,$D276&lt;=Planstart+90),INT(($D276-Planstart)/7)+1,""))</f>
        <v/>
      </c>
      <c r="G276" s="12" t="n"/>
    </row>
    <row r="277">
      <c r="A277" s="12" t="n"/>
      <c r="B277" s="12" t="n"/>
      <c r="C277" s="12" t="n"/>
      <c r="D277" s="14" t="n"/>
      <c r="E277" s="16" t="n"/>
      <c r="F277" s="21">
        <f>IF($D277="","",IF(AND($D277&gt;=Planstart,$D277&lt;=Planstart+90),INT(($D277-Planstart)/7)+1,""))</f>
        <v/>
      </c>
      <c r="G277" s="12" t="n"/>
    </row>
    <row r="278">
      <c r="A278" s="12" t="n"/>
      <c r="B278" s="12" t="n"/>
      <c r="C278" s="12" t="n"/>
      <c r="D278" s="14" t="n"/>
      <c r="E278" s="16" t="n"/>
      <c r="F278" s="21">
        <f>IF($D278="","",IF(AND($D278&gt;=Planstart,$D278&lt;=Planstart+90),INT(($D278-Planstart)/7)+1,""))</f>
        <v/>
      </c>
      <c r="G278" s="12" t="n"/>
    </row>
    <row r="279">
      <c r="A279" s="12" t="n"/>
      <c r="B279" s="12" t="n"/>
      <c r="C279" s="12" t="n"/>
      <c r="D279" s="14" t="n"/>
      <c r="E279" s="16" t="n"/>
      <c r="F279" s="21">
        <f>IF($D279="","",IF(AND($D279&gt;=Planstart,$D279&lt;=Planstart+90),INT(($D279-Planstart)/7)+1,""))</f>
        <v/>
      </c>
      <c r="G279" s="12" t="n"/>
    </row>
    <row r="280">
      <c r="A280" s="12" t="n"/>
      <c r="B280" s="12" t="n"/>
      <c r="C280" s="12" t="n"/>
      <c r="D280" s="14" t="n"/>
      <c r="E280" s="16" t="n"/>
      <c r="F280" s="21">
        <f>IF($D280="","",IF(AND($D280&gt;=Planstart,$D280&lt;=Planstart+90),INT(($D280-Planstart)/7)+1,""))</f>
        <v/>
      </c>
      <c r="G280" s="12" t="n"/>
    </row>
    <row r="281">
      <c r="A281" s="12" t="n"/>
      <c r="B281" s="12" t="n"/>
      <c r="C281" s="12" t="n"/>
      <c r="D281" s="14" t="n"/>
      <c r="E281" s="16" t="n"/>
      <c r="F281" s="21">
        <f>IF($D281="","",IF(AND($D281&gt;=Planstart,$D281&lt;=Planstart+90),INT(($D281-Planstart)/7)+1,""))</f>
        <v/>
      </c>
      <c r="G281" s="12" t="n"/>
    </row>
    <row r="282">
      <c r="A282" s="12" t="n"/>
      <c r="B282" s="12" t="n"/>
      <c r="C282" s="12" t="n"/>
      <c r="D282" s="14" t="n"/>
      <c r="E282" s="16" t="n"/>
      <c r="F282" s="21">
        <f>IF($D282="","",IF(AND($D282&gt;=Planstart,$D282&lt;=Planstart+90),INT(($D282-Planstart)/7)+1,""))</f>
        <v/>
      </c>
      <c r="G282" s="12" t="n"/>
    </row>
    <row r="283">
      <c r="A283" s="12" t="n"/>
      <c r="B283" s="12" t="n"/>
      <c r="C283" s="12" t="n"/>
      <c r="D283" s="14" t="n"/>
      <c r="E283" s="16" t="n"/>
      <c r="F283" s="21">
        <f>IF($D283="","",IF(AND($D283&gt;=Planstart,$D283&lt;=Planstart+90),INT(($D283-Planstart)/7)+1,""))</f>
        <v/>
      </c>
      <c r="G283" s="12" t="n"/>
    </row>
    <row r="284">
      <c r="A284" s="12" t="n"/>
      <c r="B284" s="12" t="n"/>
      <c r="C284" s="12" t="n"/>
      <c r="D284" s="14" t="n"/>
      <c r="E284" s="16" t="n"/>
      <c r="F284" s="21">
        <f>IF($D284="","",IF(AND($D284&gt;=Planstart,$D284&lt;=Planstart+90),INT(($D284-Planstart)/7)+1,""))</f>
        <v/>
      </c>
      <c r="G284" s="12" t="n"/>
    </row>
    <row r="285">
      <c r="A285" s="12" t="n"/>
      <c r="B285" s="12" t="n"/>
      <c r="C285" s="12" t="n"/>
      <c r="D285" s="14" t="n"/>
      <c r="E285" s="16" t="n"/>
      <c r="F285" s="21">
        <f>IF($D285="","",IF(AND($D285&gt;=Planstart,$D285&lt;=Planstart+90),INT(($D285-Planstart)/7)+1,""))</f>
        <v/>
      </c>
      <c r="G285" s="12" t="n"/>
    </row>
    <row r="286">
      <c r="A286" s="12" t="n"/>
      <c r="B286" s="12" t="n"/>
      <c r="C286" s="12" t="n"/>
      <c r="D286" s="14" t="n"/>
      <c r="E286" s="16" t="n"/>
      <c r="F286" s="21">
        <f>IF($D286="","",IF(AND($D286&gt;=Planstart,$D286&lt;=Planstart+90),INT(($D286-Planstart)/7)+1,""))</f>
        <v/>
      </c>
      <c r="G286" s="12" t="n"/>
    </row>
    <row r="287">
      <c r="A287" s="12" t="n"/>
      <c r="B287" s="12" t="n"/>
      <c r="C287" s="12" t="n"/>
      <c r="D287" s="14" t="n"/>
      <c r="E287" s="16" t="n"/>
      <c r="F287" s="21">
        <f>IF($D287="","",IF(AND($D287&gt;=Planstart,$D287&lt;=Planstart+90),INT(($D287-Planstart)/7)+1,""))</f>
        <v/>
      </c>
      <c r="G287" s="12" t="n"/>
    </row>
    <row r="288">
      <c r="A288" s="12" t="n"/>
      <c r="B288" s="12" t="n"/>
      <c r="C288" s="12" t="n"/>
      <c r="D288" s="14" t="n"/>
      <c r="E288" s="16" t="n"/>
      <c r="F288" s="21">
        <f>IF($D288="","",IF(AND($D288&gt;=Planstart,$D288&lt;=Planstart+90),INT(($D288-Planstart)/7)+1,""))</f>
        <v/>
      </c>
      <c r="G288" s="12" t="n"/>
    </row>
    <row r="289">
      <c r="A289" s="12" t="n"/>
      <c r="B289" s="12" t="n"/>
      <c r="C289" s="12" t="n"/>
      <c r="D289" s="14" t="n"/>
      <c r="E289" s="16" t="n"/>
      <c r="F289" s="21">
        <f>IF($D289="","",IF(AND($D289&gt;=Planstart,$D289&lt;=Planstart+90),INT(($D289-Planstart)/7)+1,""))</f>
        <v/>
      </c>
      <c r="G289" s="12" t="n"/>
    </row>
    <row r="290">
      <c r="A290" s="12" t="n"/>
      <c r="B290" s="12" t="n"/>
      <c r="C290" s="12" t="n"/>
      <c r="D290" s="14" t="n"/>
      <c r="E290" s="16" t="n"/>
      <c r="F290" s="21">
        <f>IF($D290="","",IF(AND($D290&gt;=Planstart,$D290&lt;=Planstart+90),INT(($D290-Planstart)/7)+1,""))</f>
        <v/>
      </c>
      <c r="G290" s="12" t="n"/>
    </row>
    <row r="291">
      <c r="A291" s="12" t="n"/>
      <c r="B291" s="12" t="n"/>
      <c r="C291" s="12" t="n"/>
      <c r="D291" s="14" t="n"/>
      <c r="E291" s="16" t="n"/>
      <c r="F291" s="21">
        <f>IF($D291="","",IF(AND($D291&gt;=Planstart,$D291&lt;=Planstart+90),INT(($D291-Planstart)/7)+1,""))</f>
        <v/>
      </c>
      <c r="G291" s="12" t="n"/>
    </row>
    <row r="292">
      <c r="A292" s="12" t="n"/>
      <c r="B292" s="12" t="n"/>
      <c r="C292" s="12" t="n"/>
      <c r="D292" s="14" t="n"/>
      <c r="E292" s="16" t="n"/>
      <c r="F292" s="21">
        <f>IF($D292="","",IF(AND($D292&gt;=Planstart,$D292&lt;=Planstart+90),INT(($D292-Planstart)/7)+1,""))</f>
        <v/>
      </c>
      <c r="G292" s="12" t="n"/>
    </row>
    <row r="293">
      <c r="A293" s="12" t="n"/>
      <c r="B293" s="12" t="n"/>
      <c r="C293" s="12" t="n"/>
      <c r="D293" s="14" t="n"/>
      <c r="E293" s="16" t="n"/>
      <c r="F293" s="21">
        <f>IF($D293="","",IF(AND($D293&gt;=Planstart,$D293&lt;=Planstart+90),INT(($D293-Planstart)/7)+1,""))</f>
        <v/>
      </c>
      <c r="G293" s="12" t="n"/>
    </row>
    <row r="294">
      <c r="A294" s="12" t="n"/>
      <c r="B294" s="12" t="n"/>
      <c r="C294" s="12" t="n"/>
      <c r="D294" s="14" t="n"/>
      <c r="E294" s="16" t="n"/>
      <c r="F294" s="21">
        <f>IF($D294="","",IF(AND($D294&gt;=Planstart,$D294&lt;=Planstart+90),INT(($D294-Planstart)/7)+1,""))</f>
        <v/>
      </c>
      <c r="G294" s="12" t="n"/>
    </row>
    <row r="295">
      <c r="A295" s="12" t="n"/>
      <c r="B295" s="12" t="n"/>
      <c r="C295" s="12" t="n"/>
      <c r="D295" s="14" t="n"/>
      <c r="E295" s="16" t="n"/>
      <c r="F295" s="21">
        <f>IF($D295="","",IF(AND($D295&gt;=Planstart,$D295&lt;=Planstart+90),INT(($D295-Planstart)/7)+1,""))</f>
        <v/>
      </c>
      <c r="G295" s="12" t="n"/>
    </row>
    <row r="296">
      <c r="A296" s="12" t="n"/>
      <c r="B296" s="12" t="n"/>
      <c r="C296" s="12" t="n"/>
      <c r="D296" s="14" t="n"/>
      <c r="E296" s="16" t="n"/>
      <c r="F296" s="21">
        <f>IF($D296="","",IF(AND($D296&gt;=Planstart,$D296&lt;=Planstart+90),INT(($D296-Planstart)/7)+1,""))</f>
        <v/>
      </c>
      <c r="G296" s="12" t="n"/>
    </row>
    <row r="297">
      <c r="A297" s="12" t="n"/>
      <c r="B297" s="12" t="n"/>
      <c r="C297" s="12" t="n"/>
      <c r="D297" s="14" t="n"/>
      <c r="E297" s="16" t="n"/>
      <c r="F297" s="21">
        <f>IF($D297="","",IF(AND($D297&gt;=Planstart,$D297&lt;=Planstart+90),INT(($D297-Planstart)/7)+1,""))</f>
        <v/>
      </c>
      <c r="G297" s="12" t="n"/>
    </row>
    <row r="298">
      <c r="A298" s="12" t="n"/>
      <c r="B298" s="12" t="n"/>
      <c r="C298" s="12" t="n"/>
      <c r="D298" s="14" t="n"/>
      <c r="E298" s="16" t="n"/>
      <c r="F298" s="21">
        <f>IF($D298="","",IF(AND($D298&gt;=Planstart,$D298&lt;=Planstart+90),INT(($D298-Planstart)/7)+1,""))</f>
        <v/>
      </c>
      <c r="G298" s="12" t="n"/>
    </row>
    <row r="299">
      <c r="A299" s="12" t="n"/>
      <c r="B299" s="12" t="n"/>
      <c r="C299" s="12" t="n"/>
      <c r="D299" s="14" t="n"/>
      <c r="E299" s="16" t="n"/>
      <c r="F299" s="21">
        <f>IF($D299="","",IF(AND($D299&gt;=Planstart,$D299&lt;=Planstart+90),INT(($D299-Planstart)/7)+1,""))</f>
        <v/>
      </c>
      <c r="G299" s="12" t="n"/>
    </row>
    <row r="300">
      <c r="A300" s="12" t="n"/>
      <c r="B300" s="12" t="n"/>
      <c r="C300" s="12" t="n"/>
      <c r="D300" s="14" t="n"/>
      <c r="E300" s="16" t="n"/>
      <c r="F300" s="21">
        <f>IF($D300="","",IF(AND($D300&gt;=Planstart,$D300&lt;=Planstart+90),INT(($D300-Planstart)/7)+1,""))</f>
        <v/>
      </c>
      <c r="G300" s="12" t="n"/>
    </row>
    <row r="301">
      <c r="A301" s="12" t="n"/>
      <c r="B301" s="12" t="n"/>
      <c r="C301" s="12" t="n"/>
      <c r="D301" s="14" t="n"/>
      <c r="E301" s="16" t="n"/>
      <c r="F301" s="21">
        <f>IF($D301="","",IF(AND($D301&gt;=Planstart,$D301&lt;=Planstart+90),INT(($D301-Planstart)/7)+1,""))</f>
        <v/>
      </c>
      <c r="G301" s="12" t="n"/>
    </row>
    <row r="302">
      <c r="A302" s="12" t="n"/>
      <c r="B302" s="12" t="n"/>
      <c r="C302" s="12" t="n"/>
      <c r="D302" s="14" t="n"/>
      <c r="E302" s="16" t="n"/>
      <c r="F302" s="21">
        <f>IF($D302="","",IF(AND($D302&gt;=Planstart,$D302&lt;=Planstart+90),INT(($D302-Planstart)/7)+1,""))</f>
        <v/>
      </c>
      <c r="G302" s="12" t="n"/>
    </row>
    <row r="303">
      <c r="A303" s="12" t="n"/>
      <c r="B303" s="12" t="n"/>
      <c r="C303" s="12" t="n"/>
      <c r="D303" s="14" t="n"/>
      <c r="E303" s="16" t="n"/>
      <c r="F303" s="21">
        <f>IF($D303="","",IF(AND($D303&gt;=Planstart,$D303&lt;=Planstart+90),INT(($D303-Planstart)/7)+1,""))</f>
        <v/>
      </c>
      <c r="G303" s="12" t="n"/>
    </row>
    <row r="304">
      <c r="A304" s="12" t="n"/>
      <c r="B304" s="12" t="n"/>
      <c r="C304" s="12" t="n"/>
      <c r="D304" s="14" t="n"/>
      <c r="E304" s="16" t="n"/>
      <c r="F304" s="21">
        <f>IF($D304="","",IF(AND($D304&gt;=Planstart,$D304&lt;=Planstart+90),INT(($D304-Planstart)/7)+1,""))</f>
        <v/>
      </c>
      <c r="G304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B5:B304">
    <cfRule type="expression" priority="1" dxfId="2">
      <formula>AND($A5&lt;&gt;"",OR(AND($A5="Auszahlung",COUNTIF(Kategorien,$B5)=0),AND($A5="Einzahlung",COUNTIF(KategorienEin,$B5)=0)))</formula>
    </cfRule>
  </conditionalFormatting>
  <dataValidations count="4">
    <dataValidation sqref="A5:A304" showDropDown="0" showInputMessage="0" showErrorMessage="1" allowBlank="1" error="Einzahlung oder Auszahlung wählen." type="list">
      <formula1>"Einzahlung,Auszahlung"</formula1>
    </dataValidation>
    <dataValidation sqref="B5:B304" showDropDown="0" showInputMessage="0" showErrorMessage="1" allowBlank="1" error="Kategorie aus der Liste wählen." type="list">
      <formula1>KategorienAlle</formula1>
    </dataValidation>
    <dataValidation sqref="D5:D304" showDropDown="0" showInputMessage="1" showErrorMessage="1" allowBlank="1" error="Gültiges Datum eintragen (TT.MM.JJJJ)." promptTitle="Datum" prompt="Wochenende oder Feiertag: vorhergehenden Werktag eintragen." type="date" operator="greaterThan">
      <formula1>36526</formula1>
    </dataValidation>
    <dataValidation sqref="E5:E304" showDropDown="0" showInputMessage="1" showErrorMessage="1" allowBlank="1" error="Betrag ab 0 eintragen." promptTitle="Betrag" prompt="Betrag positiv erfassen, die Richtung steht in Spalte A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5" customWidth="1" min="16" max="16"/>
  </cols>
  <sheetData>
    <row r="1">
      <c r="A1" s="1">
        <f>"13-Wochen-Liquiditätsplan "&amp;Firma</f>
        <v/>
      </c>
    </row>
    <row r="2">
      <c r="A2" s="4" t="inlineStr">
        <is>
          <t>Alle Beträge in CHF. Das Blatt rechnet automatisch: nichts überschreiben. Ergebnisse mit den Beispieldaten sind fiktiv.</t>
        </is>
      </c>
    </row>
    <row r="3" ht="18" customHeight="1">
      <c r="B3" s="6" t="inlineStr">
        <is>
          <t>Woche</t>
        </is>
      </c>
      <c r="C3" s="24" t="n">
        <v>1</v>
      </c>
      <c r="D3" s="24">
        <f>C3+1</f>
        <v/>
      </c>
      <c r="E3" s="24">
        <f>D3+1</f>
        <v/>
      </c>
      <c r="F3" s="24">
        <f>E3+1</f>
        <v/>
      </c>
      <c r="G3" s="24">
        <f>F3+1</f>
        <v/>
      </c>
      <c r="H3" s="24">
        <f>G3+1</f>
        <v/>
      </c>
      <c r="I3" s="24">
        <f>H3+1</f>
        <v/>
      </c>
      <c r="J3" s="24">
        <f>I3+1</f>
        <v/>
      </c>
      <c r="K3" s="24">
        <f>J3+1</f>
        <v/>
      </c>
      <c r="L3" s="24">
        <f>K3+1</f>
        <v/>
      </c>
      <c r="M3" s="24">
        <f>L3+1</f>
        <v/>
      </c>
      <c r="N3" s="24">
        <f>M3+1</f>
        <v/>
      </c>
      <c r="O3" s="24">
        <f>N3+1</f>
        <v/>
      </c>
      <c r="P3" s="6" t="inlineStr">
        <is>
          <t>Total 13 Wochen</t>
        </is>
      </c>
    </row>
    <row r="4">
      <c r="B4" s="6" t="inlineStr">
        <is>
          <t>von</t>
        </is>
      </c>
      <c r="C4" s="25">
        <f>Planstart+(C$3-1)*7</f>
        <v/>
      </c>
      <c r="D4" s="25">
        <f>Planstart+(D$3-1)*7</f>
        <v/>
      </c>
      <c r="E4" s="25">
        <f>Planstart+(E$3-1)*7</f>
        <v/>
      </c>
      <c r="F4" s="25">
        <f>Planstart+(F$3-1)*7</f>
        <v/>
      </c>
      <c r="G4" s="25">
        <f>Planstart+(G$3-1)*7</f>
        <v/>
      </c>
      <c r="H4" s="25">
        <f>Planstart+(H$3-1)*7</f>
        <v/>
      </c>
      <c r="I4" s="25">
        <f>Planstart+(I$3-1)*7</f>
        <v/>
      </c>
      <c r="J4" s="25">
        <f>Planstart+(J$3-1)*7</f>
        <v/>
      </c>
      <c r="K4" s="25">
        <f>Planstart+(K$3-1)*7</f>
        <v/>
      </c>
      <c r="L4" s="25">
        <f>Planstart+(L$3-1)*7</f>
        <v/>
      </c>
      <c r="M4" s="25">
        <f>Planstart+(M$3-1)*7</f>
        <v/>
      </c>
      <c r="N4" s="25">
        <f>Planstart+(N$3-1)*7</f>
        <v/>
      </c>
      <c r="O4" s="25">
        <f>Planstart+(O$3-1)*7</f>
        <v/>
      </c>
      <c r="P4" s="6" t="n"/>
    </row>
    <row r="5">
      <c r="B5" s="6" t="inlineStr">
        <is>
          <t>bis</t>
        </is>
      </c>
      <c r="C5" s="25">
        <f>C4+6</f>
        <v/>
      </c>
      <c r="D5" s="25">
        <f>D4+6</f>
        <v/>
      </c>
      <c r="E5" s="25">
        <f>E4+6</f>
        <v/>
      </c>
      <c r="F5" s="25">
        <f>F4+6</f>
        <v/>
      </c>
      <c r="G5" s="25">
        <f>G4+6</f>
        <v/>
      </c>
      <c r="H5" s="25">
        <f>H4+6</f>
        <v/>
      </c>
      <c r="I5" s="25">
        <f>I4+6</f>
        <v/>
      </c>
      <c r="J5" s="25">
        <f>J4+6</f>
        <v/>
      </c>
      <c r="K5" s="25">
        <f>K4+6</f>
        <v/>
      </c>
      <c r="L5" s="25">
        <f>L4+6</f>
        <v/>
      </c>
      <c r="M5" s="25">
        <f>M4+6</f>
        <v/>
      </c>
      <c r="N5" s="25">
        <f>N4+6</f>
        <v/>
      </c>
      <c r="O5" s="25">
        <f>O4+6</f>
        <v/>
      </c>
      <c r="P5" s="6" t="n"/>
    </row>
    <row r="6">
      <c r="B6" s="6" t="inlineStr">
        <is>
          <t>KW</t>
        </is>
      </c>
      <c r="C6" s="24">
        <f>WEEKNUM(C4,21)</f>
        <v/>
      </c>
      <c r="D6" s="24">
        <f>WEEKNUM(D4,21)</f>
        <v/>
      </c>
      <c r="E6" s="24">
        <f>WEEKNUM(E4,21)</f>
        <v/>
      </c>
      <c r="F6" s="24">
        <f>WEEKNUM(F4,21)</f>
        <v/>
      </c>
      <c r="G6" s="24">
        <f>WEEKNUM(G4,21)</f>
        <v/>
      </c>
      <c r="H6" s="24">
        <f>WEEKNUM(H4,21)</f>
        <v/>
      </c>
      <c r="I6" s="24">
        <f>WEEKNUM(I4,21)</f>
        <v/>
      </c>
      <c r="J6" s="24">
        <f>WEEKNUM(J4,21)</f>
        <v/>
      </c>
      <c r="K6" s="24">
        <f>WEEKNUM(K4,21)</f>
        <v/>
      </c>
      <c r="L6" s="24">
        <f>WEEKNUM(L4,21)</f>
        <v/>
      </c>
      <c r="M6" s="24">
        <f>WEEKNUM(M4,21)</f>
        <v/>
      </c>
      <c r="N6" s="24">
        <f>WEEKNUM(N4,21)</f>
        <v/>
      </c>
      <c r="O6" s="24">
        <f>WEEKNUM(O4,21)</f>
        <v/>
      </c>
      <c r="P6" s="6" t="n"/>
    </row>
    <row r="7"/>
    <row r="8">
      <c r="B8" s="26" t="inlineStr">
        <is>
          <t>Anfangsbestand</t>
        </is>
      </c>
      <c r="C8" s="23">
        <f>Anfangsbestand</f>
        <v/>
      </c>
      <c r="D8" s="23">
        <f>C30</f>
        <v/>
      </c>
      <c r="E8" s="23">
        <f>D30</f>
        <v/>
      </c>
      <c r="F8" s="23">
        <f>E30</f>
        <v/>
      </c>
      <c r="G8" s="23">
        <f>F30</f>
        <v/>
      </c>
      <c r="H8" s="23">
        <f>G30</f>
        <v/>
      </c>
      <c r="I8" s="23">
        <f>H30</f>
        <v/>
      </c>
      <c r="J8" s="23">
        <f>I30</f>
        <v/>
      </c>
      <c r="K8" s="23">
        <f>J30</f>
        <v/>
      </c>
      <c r="L8" s="23">
        <f>K30</f>
        <v/>
      </c>
      <c r="M8" s="23">
        <f>L30</f>
        <v/>
      </c>
      <c r="N8" s="23">
        <f>M30</f>
        <v/>
      </c>
      <c r="O8" s="23">
        <f>N30</f>
        <v/>
      </c>
    </row>
    <row r="9">
      <c r="B9" s="27" t="inlineStr">
        <is>
          <t>Einzahlungen</t>
        </is>
      </c>
    </row>
    <row r="10">
      <c r="B10" s="26" t="inlineStr">
        <is>
          <t>Debitoren offene Posten</t>
        </is>
      </c>
      <c r="C10" s="23">
        <f>SUMIFS(Debitoren!$L$5:$L$304,Debitoren!$M$5:$M$304,C$3,Debitoren!$C$5:$C$304,"OP")</f>
        <v/>
      </c>
      <c r="D10" s="23">
        <f>SUMIFS(Debitoren!$L$5:$L$304,Debitoren!$M$5:$M$304,D$3,Debitoren!$C$5:$C$304,"OP")</f>
        <v/>
      </c>
      <c r="E10" s="23">
        <f>SUMIFS(Debitoren!$L$5:$L$304,Debitoren!$M$5:$M$304,E$3,Debitoren!$C$5:$C$304,"OP")</f>
        <v/>
      </c>
      <c r="F10" s="23">
        <f>SUMIFS(Debitoren!$L$5:$L$304,Debitoren!$M$5:$M$304,F$3,Debitoren!$C$5:$C$304,"OP")</f>
        <v/>
      </c>
      <c r="G10" s="23">
        <f>SUMIFS(Debitoren!$L$5:$L$304,Debitoren!$M$5:$M$304,G$3,Debitoren!$C$5:$C$304,"OP")</f>
        <v/>
      </c>
      <c r="H10" s="23">
        <f>SUMIFS(Debitoren!$L$5:$L$304,Debitoren!$M$5:$M$304,H$3,Debitoren!$C$5:$C$304,"OP")</f>
        <v/>
      </c>
      <c r="I10" s="23">
        <f>SUMIFS(Debitoren!$L$5:$L$304,Debitoren!$M$5:$M$304,I$3,Debitoren!$C$5:$C$304,"OP")</f>
        <v/>
      </c>
      <c r="J10" s="23">
        <f>SUMIFS(Debitoren!$L$5:$L$304,Debitoren!$M$5:$M$304,J$3,Debitoren!$C$5:$C$304,"OP")</f>
        <v/>
      </c>
      <c r="K10" s="23">
        <f>SUMIFS(Debitoren!$L$5:$L$304,Debitoren!$M$5:$M$304,K$3,Debitoren!$C$5:$C$304,"OP")</f>
        <v/>
      </c>
      <c r="L10" s="23">
        <f>SUMIFS(Debitoren!$L$5:$L$304,Debitoren!$M$5:$M$304,L$3,Debitoren!$C$5:$C$304,"OP")</f>
        <v/>
      </c>
      <c r="M10" s="23">
        <f>SUMIFS(Debitoren!$L$5:$L$304,Debitoren!$M$5:$M$304,M$3,Debitoren!$C$5:$C$304,"OP")</f>
        <v/>
      </c>
      <c r="N10" s="23">
        <f>SUMIFS(Debitoren!$L$5:$L$304,Debitoren!$M$5:$M$304,N$3,Debitoren!$C$5:$C$304,"OP")</f>
        <v/>
      </c>
      <c r="O10" s="23">
        <f>SUMIFS(Debitoren!$L$5:$L$304,Debitoren!$M$5:$M$304,O$3,Debitoren!$C$5:$C$304,"OP")</f>
        <v/>
      </c>
      <c r="P10" s="15">
        <f>SUM(C10:O10)</f>
        <v/>
      </c>
    </row>
    <row r="11">
      <c r="B11" s="26" t="inlineStr">
        <is>
          <t>Geplante Rechnungen</t>
        </is>
      </c>
      <c r="C11" s="23">
        <f>SUMIFS(Debitoren!$L$5:$L$304,Debitoren!$M$5:$M$304,C$3,Debitoren!$C$5:$C$304,"Plan")</f>
        <v/>
      </c>
      <c r="D11" s="23">
        <f>SUMIFS(Debitoren!$L$5:$L$304,Debitoren!$M$5:$M$304,D$3,Debitoren!$C$5:$C$304,"Plan")</f>
        <v/>
      </c>
      <c r="E11" s="23">
        <f>SUMIFS(Debitoren!$L$5:$L$304,Debitoren!$M$5:$M$304,E$3,Debitoren!$C$5:$C$304,"Plan")</f>
        <v/>
      </c>
      <c r="F11" s="23">
        <f>SUMIFS(Debitoren!$L$5:$L$304,Debitoren!$M$5:$M$304,F$3,Debitoren!$C$5:$C$304,"Plan")</f>
        <v/>
      </c>
      <c r="G11" s="23">
        <f>SUMIFS(Debitoren!$L$5:$L$304,Debitoren!$M$5:$M$304,G$3,Debitoren!$C$5:$C$304,"Plan")</f>
        <v/>
      </c>
      <c r="H11" s="23">
        <f>SUMIFS(Debitoren!$L$5:$L$304,Debitoren!$M$5:$M$304,H$3,Debitoren!$C$5:$C$304,"Plan")</f>
        <v/>
      </c>
      <c r="I11" s="23">
        <f>SUMIFS(Debitoren!$L$5:$L$304,Debitoren!$M$5:$M$304,I$3,Debitoren!$C$5:$C$304,"Plan")</f>
        <v/>
      </c>
      <c r="J11" s="23">
        <f>SUMIFS(Debitoren!$L$5:$L$304,Debitoren!$M$5:$M$304,J$3,Debitoren!$C$5:$C$304,"Plan")</f>
        <v/>
      </c>
      <c r="K11" s="23">
        <f>SUMIFS(Debitoren!$L$5:$L$304,Debitoren!$M$5:$M$304,K$3,Debitoren!$C$5:$C$304,"Plan")</f>
        <v/>
      </c>
      <c r="L11" s="23">
        <f>SUMIFS(Debitoren!$L$5:$L$304,Debitoren!$M$5:$M$304,L$3,Debitoren!$C$5:$C$304,"Plan")</f>
        <v/>
      </c>
      <c r="M11" s="23">
        <f>SUMIFS(Debitoren!$L$5:$L$304,Debitoren!$M$5:$M$304,M$3,Debitoren!$C$5:$C$304,"Plan")</f>
        <v/>
      </c>
      <c r="N11" s="23">
        <f>SUMIFS(Debitoren!$L$5:$L$304,Debitoren!$M$5:$M$304,N$3,Debitoren!$C$5:$C$304,"Plan")</f>
        <v/>
      </c>
      <c r="O11" s="23">
        <f>SUMIFS(Debitoren!$L$5:$L$304,Debitoren!$M$5:$M$304,O$3,Debitoren!$C$5:$C$304,"Plan")</f>
        <v/>
      </c>
      <c r="P11" s="15">
        <f>SUM(C11:O11)</f>
        <v/>
      </c>
    </row>
    <row r="12">
      <c r="B12" s="26" t="inlineStr">
        <is>
          <t>Übrige Einzahlungen</t>
        </is>
      </c>
      <c r="C12" s="23">
        <f>SUMIFS(Termine!$E$5:$E$304,Termine!$F$5:$F$304,C$3,Termine!$A$5:$A$304,"Einzahlung")</f>
        <v/>
      </c>
      <c r="D12" s="23">
        <f>SUMIFS(Termine!$E$5:$E$304,Termine!$F$5:$F$304,D$3,Termine!$A$5:$A$304,"Einzahlung")</f>
        <v/>
      </c>
      <c r="E12" s="23">
        <f>SUMIFS(Termine!$E$5:$E$304,Termine!$F$5:$F$304,E$3,Termine!$A$5:$A$304,"Einzahlung")</f>
        <v/>
      </c>
      <c r="F12" s="23">
        <f>SUMIFS(Termine!$E$5:$E$304,Termine!$F$5:$F$304,F$3,Termine!$A$5:$A$304,"Einzahlung")</f>
        <v/>
      </c>
      <c r="G12" s="23">
        <f>SUMIFS(Termine!$E$5:$E$304,Termine!$F$5:$F$304,G$3,Termine!$A$5:$A$304,"Einzahlung")</f>
        <v/>
      </c>
      <c r="H12" s="23">
        <f>SUMIFS(Termine!$E$5:$E$304,Termine!$F$5:$F$304,H$3,Termine!$A$5:$A$304,"Einzahlung")</f>
        <v/>
      </c>
      <c r="I12" s="23">
        <f>SUMIFS(Termine!$E$5:$E$304,Termine!$F$5:$F$304,I$3,Termine!$A$5:$A$304,"Einzahlung")</f>
        <v/>
      </c>
      <c r="J12" s="23">
        <f>SUMIFS(Termine!$E$5:$E$304,Termine!$F$5:$F$304,J$3,Termine!$A$5:$A$304,"Einzahlung")</f>
        <v/>
      </c>
      <c r="K12" s="23">
        <f>SUMIFS(Termine!$E$5:$E$304,Termine!$F$5:$F$304,K$3,Termine!$A$5:$A$304,"Einzahlung")</f>
        <v/>
      </c>
      <c r="L12" s="23">
        <f>SUMIFS(Termine!$E$5:$E$304,Termine!$F$5:$F$304,L$3,Termine!$A$5:$A$304,"Einzahlung")</f>
        <v/>
      </c>
      <c r="M12" s="23">
        <f>SUMIFS(Termine!$E$5:$E$304,Termine!$F$5:$F$304,M$3,Termine!$A$5:$A$304,"Einzahlung")</f>
        <v/>
      </c>
      <c r="N12" s="23">
        <f>SUMIFS(Termine!$E$5:$E$304,Termine!$F$5:$F$304,N$3,Termine!$A$5:$A$304,"Einzahlung")</f>
        <v/>
      </c>
      <c r="O12" s="23">
        <f>SUMIFS(Termine!$E$5:$E$304,Termine!$F$5:$F$304,O$3,Termine!$A$5:$A$304,"Einzahlung")</f>
        <v/>
      </c>
      <c r="P12" s="15">
        <f>SUM(C12:O12)</f>
        <v/>
      </c>
    </row>
    <row r="13">
      <c r="B13" s="11" t="inlineStr">
        <is>
          <t>Total Einzahlungen</t>
        </is>
      </c>
      <c r="C13" s="15">
        <f>SUM(C10:C12)</f>
        <v/>
      </c>
      <c r="D13" s="15">
        <f>SUM(D10:D12)</f>
        <v/>
      </c>
      <c r="E13" s="15">
        <f>SUM(E10:E12)</f>
        <v/>
      </c>
      <c r="F13" s="15">
        <f>SUM(F10:F12)</f>
        <v/>
      </c>
      <c r="G13" s="15">
        <f>SUM(G10:G12)</f>
        <v/>
      </c>
      <c r="H13" s="15">
        <f>SUM(H10:H12)</f>
        <v/>
      </c>
      <c r="I13" s="15">
        <f>SUM(I10:I12)</f>
        <v/>
      </c>
      <c r="J13" s="15">
        <f>SUM(J10:J12)</f>
        <v/>
      </c>
      <c r="K13" s="15">
        <f>SUM(K10:K12)</f>
        <v/>
      </c>
      <c r="L13" s="15">
        <f>SUM(L10:L12)</f>
        <v/>
      </c>
      <c r="M13" s="15">
        <f>SUM(M10:M12)</f>
        <v/>
      </c>
      <c r="N13" s="15">
        <f>SUM(N10:N12)</f>
        <v/>
      </c>
      <c r="O13" s="15">
        <f>SUM(O10:O12)</f>
        <v/>
      </c>
      <c r="P13" s="15">
        <f>SUM(C13:O13)</f>
        <v/>
      </c>
    </row>
    <row r="14">
      <c r="B14" s="27" t="inlineStr">
        <is>
          <t>Auszahlungen</t>
        </is>
      </c>
    </row>
    <row r="15">
      <c r="B15" s="26">
        <f>Stammdaten!$F$3</f>
        <v/>
      </c>
      <c r="C15" s="23">
        <f>SUMIFS(Termine!$E$5:$E$304,Termine!$F$5:$F$304,C$3,Termine!$B$5:$B$304,$B15,Termine!$A$5:$A$304,"Auszahlung")</f>
        <v/>
      </c>
      <c r="D15" s="23">
        <f>SUMIFS(Termine!$E$5:$E$304,Termine!$F$5:$F$304,D$3,Termine!$B$5:$B$304,$B15,Termine!$A$5:$A$304,"Auszahlung")</f>
        <v/>
      </c>
      <c r="E15" s="23">
        <f>SUMIFS(Termine!$E$5:$E$304,Termine!$F$5:$F$304,E$3,Termine!$B$5:$B$304,$B15,Termine!$A$5:$A$304,"Auszahlung")</f>
        <v/>
      </c>
      <c r="F15" s="23">
        <f>SUMIFS(Termine!$E$5:$E$304,Termine!$F$5:$F$304,F$3,Termine!$B$5:$B$304,$B15,Termine!$A$5:$A$304,"Auszahlung")</f>
        <v/>
      </c>
      <c r="G15" s="23">
        <f>SUMIFS(Termine!$E$5:$E$304,Termine!$F$5:$F$304,G$3,Termine!$B$5:$B$304,$B15,Termine!$A$5:$A$304,"Auszahlung")</f>
        <v/>
      </c>
      <c r="H15" s="23">
        <f>SUMIFS(Termine!$E$5:$E$304,Termine!$F$5:$F$304,H$3,Termine!$B$5:$B$304,$B15,Termine!$A$5:$A$304,"Auszahlung")</f>
        <v/>
      </c>
      <c r="I15" s="23">
        <f>SUMIFS(Termine!$E$5:$E$304,Termine!$F$5:$F$304,I$3,Termine!$B$5:$B$304,$B15,Termine!$A$5:$A$304,"Auszahlung")</f>
        <v/>
      </c>
      <c r="J15" s="23">
        <f>SUMIFS(Termine!$E$5:$E$304,Termine!$F$5:$F$304,J$3,Termine!$B$5:$B$304,$B15,Termine!$A$5:$A$304,"Auszahlung")</f>
        <v/>
      </c>
      <c r="K15" s="23">
        <f>SUMIFS(Termine!$E$5:$E$304,Termine!$F$5:$F$304,K$3,Termine!$B$5:$B$304,$B15,Termine!$A$5:$A$304,"Auszahlung")</f>
        <v/>
      </c>
      <c r="L15" s="23">
        <f>SUMIFS(Termine!$E$5:$E$304,Termine!$F$5:$F$304,L$3,Termine!$B$5:$B$304,$B15,Termine!$A$5:$A$304,"Auszahlung")</f>
        <v/>
      </c>
      <c r="M15" s="23">
        <f>SUMIFS(Termine!$E$5:$E$304,Termine!$F$5:$F$304,M$3,Termine!$B$5:$B$304,$B15,Termine!$A$5:$A$304,"Auszahlung")</f>
        <v/>
      </c>
      <c r="N15" s="23">
        <f>SUMIFS(Termine!$E$5:$E$304,Termine!$F$5:$F$304,N$3,Termine!$B$5:$B$304,$B15,Termine!$A$5:$A$304,"Auszahlung")</f>
        <v/>
      </c>
      <c r="O15" s="23">
        <f>SUMIFS(Termine!$E$5:$E$304,Termine!$F$5:$F$304,O$3,Termine!$B$5:$B$304,$B15,Termine!$A$5:$A$304,"Auszahlung")</f>
        <v/>
      </c>
      <c r="P15" s="15">
        <f>SUM(C15:O15)</f>
        <v/>
      </c>
    </row>
    <row r="16">
      <c r="B16" s="26">
        <f>Stammdaten!$F$4</f>
        <v/>
      </c>
      <c r="C16" s="23">
        <f>SUMIFS(Termine!$E$5:$E$304,Termine!$F$5:$F$304,C$3,Termine!$B$5:$B$304,$B16,Termine!$A$5:$A$304,"Auszahlung")</f>
        <v/>
      </c>
      <c r="D16" s="23">
        <f>SUMIFS(Termine!$E$5:$E$304,Termine!$F$5:$F$304,D$3,Termine!$B$5:$B$304,$B16,Termine!$A$5:$A$304,"Auszahlung")</f>
        <v/>
      </c>
      <c r="E16" s="23">
        <f>SUMIFS(Termine!$E$5:$E$304,Termine!$F$5:$F$304,E$3,Termine!$B$5:$B$304,$B16,Termine!$A$5:$A$304,"Auszahlung")</f>
        <v/>
      </c>
      <c r="F16" s="23">
        <f>SUMIFS(Termine!$E$5:$E$304,Termine!$F$5:$F$304,F$3,Termine!$B$5:$B$304,$B16,Termine!$A$5:$A$304,"Auszahlung")</f>
        <v/>
      </c>
      <c r="G16" s="23">
        <f>SUMIFS(Termine!$E$5:$E$304,Termine!$F$5:$F$304,G$3,Termine!$B$5:$B$304,$B16,Termine!$A$5:$A$304,"Auszahlung")</f>
        <v/>
      </c>
      <c r="H16" s="23">
        <f>SUMIFS(Termine!$E$5:$E$304,Termine!$F$5:$F$304,H$3,Termine!$B$5:$B$304,$B16,Termine!$A$5:$A$304,"Auszahlung")</f>
        <v/>
      </c>
      <c r="I16" s="23">
        <f>SUMIFS(Termine!$E$5:$E$304,Termine!$F$5:$F$304,I$3,Termine!$B$5:$B$304,$B16,Termine!$A$5:$A$304,"Auszahlung")</f>
        <v/>
      </c>
      <c r="J16" s="23">
        <f>SUMIFS(Termine!$E$5:$E$304,Termine!$F$5:$F$304,J$3,Termine!$B$5:$B$304,$B16,Termine!$A$5:$A$304,"Auszahlung")</f>
        <v/>
      </c>
      <c r="K16" s="23">
        <f>SUMIFS(Termine!$E$5:$E$304,Termine!$F$5:$F$304,K$3,Termine!$B$5:$B$304,$B16,Termine!$A$5:$A$304,"Auszahlung")</f>
        <v/>
      </c>
      <c r="L16" s="23">
        <f>SUMIFS(Termine!$E$5:$E$304,Termine!$F$5:$F$304,L$3,Termine!$B$5:$B$304,$B16,Termine!$A$5:$A$304,"Auszahlung")</f>
        <v/>
      </c>
      <c r="M16" s="23">
        <f>SUMIFS(Termine!$E$5:$E$304,Termine!$F$5:$F$304,M$3,Termine!$B$5:$B$304,$B16,Termine!$A$5:$A$304,"Auszahlung")</f>
        <v/>
      </c>
      <c r="N16" s="23">
        <f>SUMIFS(Termine!$E$5:$E$304,Termine!$F$5:$F$304,N$3,Termine!$B$5:$B$304,$B16,Termine!$A$5:$A$304,"Auszahlung")</f>
        <v/>
      </c>
      <c r="O16" s="23">
        <f>SUMIFS(Termine!$E$5:$E$304,Termine!$F$5:$F$304,O$3,Termine!$B$5:$B$304,$B16,Termine!$A$5:$A$304,"Auszahlung")</f>
        <v/>
      </c>
      <c r="P16" s="15">
        <f>SUM(C16:O16)</f>
        <v/>
      </c>
    </row>
    <row r="17">
      <c r="B17" s="26">
        <f>Stammdaten!$F$5</f>
        <v/>
      </c>
      <c r="C17" s="23">
        <f>SUMIFS(Termine!$E$5:$E$304,Termine!$F$5:$F$304,C$3,Termine!$B$5:$B$304,$B17,Termine!$A$5:$A$304,"Auszahlung")</f>
        <v/>
      </c>
      <c r="D17" s="23">
        <f>SUMIFS(Termine!$E$5:$E$304,Termine!$F$5:$F$304,D$3,Termine!$B$5:$B$304,$B17,Termine!$A$5:$A$304,"Auszahlung")</f>
        <v/>
      </c>
      <c r="E17" s="23">
        <f>SUMIFS(Termine!$E$5:$E$304,Termine!$F$5:$F$304,E$3,Termine!$B$5:$B$304,$B17,Termine!$A$5:$A$304,"Auszahlung")</f>
        <v/>
      </c>
      <c r="F17" s="23">
        <f>SUMIFS(Termine!$E$5:$E$304,Termine!$F$5:$F$304,F$3,Termine!$B$5:$B$304,$B17,Termine!$A$5:$A$304,"Auszahlung")</f>
        <v/>
      </c>
      <c r="G17" s="23">
        <f>SUMIFS(Termine!$E$5:$E$304,Termine!$F$5:$F$304,G$3,Termine!$B$5:$B$304,$B17,Termine!$A$5:$A$304,"Auszahlung")</f>
        <v/>
      </c>
      <c r="H17" s="23">
        <f>SUMIFS(Termine!$E$5:$E$304,Termine!$F$5:$F$304,H$3,Termine!$B$5:$B$304,$B17,Termine!$A$5:$A$304,"Auszahlung")</f>
        <v/>
      </c>
      <c r="I17" s="23">
        <f>SUMIFS(Termine!$E$5:$E$304,Termine!$F$5:$F$304,I$3,Termine!$B$5:$B$304,$B17,Termine!$A$5:$A$304,"Auszahlung")</f>
        <v/>
      </c>
      <c r="J17" s="23">
        <f>SUMIFS(Termine!$E$5:$E$304,Termine!$F$5:$F$304,J$3,Termine!$B$5:$B$304,$B17,Termine!$A$5:$A$304,"Auszahlung")</f>
        <v/>
      </c>
      <c r="K17" s="23">
        <f>SUMIFS(Termine!$E$5:$E$304,Termine!$F$5:$F$304,K$3,Termine!$B$5:$B$304,$B17,Termine!$A$5:$A$304,"Auszahlung")</f>
        <v/>
      </c>
      <c r="L17" s="23">
        <f>SUMIFS(Termine!$E$5:$E$304,Termine!$F$5:$F$304,L$3,Termine!$B$5:$B$304,$B17,Termine!$A$5:$A$304,"Auszahlung")</f>
        <v/>
      </c>
      <c r="M17" s="23">
        <f>SUMIFS(Termine!$E$5:$E$304,Termine!$F$5:$F$304,M$3,Termine!$B$5:$B$304,$B17,Termine!$A$5:$A$304,"Auszahlung")</f>
        <v/>
      </c>
      <c r="N17" s="23">
        <f>SUMIFS(Termine!$E$5:$E$304,Termine!$F$5:$F$304,N$3,Termine!$B$5:$B$304,$B17,Termine!$A$5:$A$304,"Auszahlung")</f>
        <v/>
      </c>
      <c r="O17" s="23">
        <f>SUMIFS(Termine!$E$5:$E$304,Termine!$F$5:$F$304,O$3,Termine!$B$5:$B$304,$B17,Termine!$A$5:$A$304,"Auszahlung")</f>
        <v/>
      </c>
      <c r="P17" s="15">
        <f>SUM(C17:O17)</f>
        <v/>
      </c>
    </row>
    <row r="18">
      <c r="B18" s="26">
        <f>Stammdaten!$F$6</f>
        <v/>
      </c>
      <c r="C18" s="23">
        <f>SUMIFS(Termine!$E$5:$E$304,Termine!$F$5:$F$304,C$3,Termine!$B$5:$B$304,$B18,Termine!$A$5:$A$304,"Auszahlung")</f>
        <v/>
      </c>
      <c r="D18" s="23">
        <f>SUMIFS(Termine!$E$5:$E$304,Termine!$F$5:$F$304,D$3,Termine!$B$5:$B$304,$B18,Termine!$A$5:$A$304,"Auszahlung")</f>
        <v/>
      </c>
      <c r="E18" s="23">
        <f>SUMIFS(Termine!$E$5:$E$304,Termine!$F$5:$F$304,E$3,Termine!$B$5:$B$304,$B18,Termine!$A$5:$A$304,"Auszahlung")</f>
        <v/>
      </c>
      <c r="F18" s="23">
        <f>SUMIFS(Termine!$E$5:$E$304,Termine!$F$5:$F$304,F$3,Termine!$B$5:$B$304,$B18,Termine!$A$5:$A$304,"Auszahlung")</f>
        <v/>
      </c>
      <c r="G18" s="23">
        <f>SUMIFS(Termine!$E$5:$E$304,Termine!$F$5:$F$304,G$3,Termine!$B$5:$B$304,$B18,Termine!$A$5:$A$304,"Auszahlung")</f>
        <v/>
      </c>
      <c r="H18" s="23">
        <f>SUMIFS(Termine!$E$5:$E$304,Termine!$F$5:$F$304,H$3,Termine!$B$5:$B$304,$B18,Termine!$A$5:$A$304,"Auszahlung")</f>
        <v/>
      </c>
      <c r="I18" s="23">
        <f>SUMIFS(Termine!$E$5:$E$304,Termine!$F$5:$F$304,I$3,Termine!$B$5:$B$304,$B18,Termine!$A$5:$A$304,"Auszahlung")</f>
        <v/>
      </c>
      <c r="J18" s="23">
        <f>SUMIFS(Termine!$E$5:$E$304,Termine!$F$5:$F$304,J$3,Termine!$B$5:$B$304,$B18,Termine!$A$5:$A$304,"Auszahlung")</f>
        <v/>
      </c>
      <c r="K18" s="23">
        <f>SUMIFS(Termine!$E$5:$E$304,Termine!$F$5:$F$304,K$3,Termine!$B$5:$B$304,$B18,Termine!$A$5:$A$304,"Auszahlung")</f>
        <v/>
      </c>
      <c r="L18" s="23">
        <f>SUMIFS(Termine!$E$5:$E$304,Termine!$F$5:$F$304,L$3,Termine!$B$5:$B$304,$B18,Termine!$A$5:$A$304,"Auszahlung")</f>
        <v/>
      </c>
      <c r="M18" s="23">
        <f>SUMIFS(Termine!$E$5:$E$304,Termine!$F$5:$F$304,M$3,Termine!$B$5:$B$304,$B18,Termine!$A$5:$A$304,"Auszahlung")</f>
        <v/>
      </c>
      <c r="N18" s="23">
        <f>SUMIFS(Termine!$E$5:$E$304,Termine!$F$5:$F$304,N$3,Termine!$B$5:$B$304,$B18,Termine!$A$5:$A$304,"Auszahlung")</f>
        <v/>
      </c>
      <c r="O18" s="23">
        <f>SUMIFS(Termine!$E$5:$E$304,Termine!$F$5:$F$304,O$3,Termine!$B$5:$B$304,$B18,Termine!$A$5:$A$304,"Auszahlung")</f>
        <v/>
      </c>
      <c r="P18" s="15">
        <f>SUM(C18:O18)</f>
        <v/>
      </c>
    </row>
    <row r="19">
      <c r="B19" s="26">
        <f>Stammdaten!$F$7</f>
        <v/>
      </c>
      <c r="C19" s="23">
        <f>SUMIFS(Termine!$E$5:$E$304,Termine!$F$5:$F$304,C$3,Termine!$B$5:$B$304,$B19,Termine!$A$5:$A$304,"Auszahlung")</f>
        <v/>
      </c>
      <c r="D19" s="23">
        <f>SUMIFS(Termine!$E$5:$E$304,Termine!$F$5:$F$304,D$3,Termine!$B$5:$B$304,$B19,Termine!$A$5:$A$304,"Auszahlung")</f>
        <v/>
      </c>
      <c r="E19" s="23">
        <f>SUMIFS(Termine!$E$5:$E$304,Termine!$F$5:$F$304,E$3,Termine!$B$5:$B$304,$B19,Termine!$A$5:$A$304,"Auszahlung")</f>
        <v/>
      </c>
      <c r="F19" s="23">
        <f>SUMIFS(Termine!$E$5:$E$304,Termine!$F$5:$F$304,F$3,Termine!$B$5:$B$304,$B19,Termine!$A$5:$A$304,"Auszahlung")</f>
        <v/>
      </c>
      <c r="G19" s="23">
        <f>SUMIFS(Termine!$E$5:$E$304,Termine!$F$5:$F$304,G$3,Termine!$B$5:$B$304,$B19,Termine!$A$5:$A$304,"Auszahlung")</f>
        <v/>
      </c>
      <c r="H19" s="23">
        <f>SUMIFS(Termine!$E$5:$E$304,Termine!$F$5:$F$304,H$3,Termine!$B$5:$B$304,$B19,Termine!$A$5:$A$304,"Auszahlung")</f>
        <v/>
      </c>
      <c r="I19" s="23">
        <f>SUMIFS(Termine!$E$5:$E$304,Termine!$F$5:$F$304,I$3,Termine!$B$5:$B$304,$B19,Termine!$A$5:$A$304,"Auszahlung")</f>
        <v/>
      </c>
      <c r="J19" s="23">
        <f>SUMIFS(Termine!$E$5:$E$304,Termine!$F$5:$F$304,J$3,Termine!$B$5:$B$304,$B19,Termine!$A$5:$A$304,"Auszahlung")</f>
        <v/>
      </c>
      <c r="K19" s="23">
        <f>SUMIFS(Termine!$E$5:$E$304,Termine!$F$5:$F$304,K$3,Termine!$B$5:$B$304,$B19,Termine!$A$5:$A$304,"Auszahlung")</f>
        <v/>
      </c>
      <c r="L19" s="23">
        <f>SUMIFS(Termine!$E$5:$E$304,Termine!$F$5:$F$304,L$3,Termine!$B$5:$B$304,$B19,Termine!$A$5:$A$304,"Auszahlung")</f>
        <v/>
      </c>
      <c r="M19" s="23">
        <f>SUMIFS(Termine!$E$5:$E$304,Termine!$F$5:$F$304,M$3,Termine!$B$5:$B$304,$B19,Termine!$A$5:$A$304,"Auszahlung")</f>
        <v/>
      </c>
      <c r="N19" s="23">
        <f>SUMIFS(Termine!$E$5:$E$304,Termine!$F$5:$F$304,N$3,Termine!$B$5:$B$304,$B19,Termine!$A$5:$A$304,"Auszahlung")</f>
        <v/>
      </c>
      <c r="O19" s="23">
        <f>SUMIFS(Termine!$E$5:$E$304,Termine!$F$5:$F$304,O$3,Termine!$B$5:$B$304,$B19,Termine!$A$5:$A$304,"Auszahlung")</f>
        <v/>
      </c>
      <c r="P19" s="15">
        <f>SUM(C19:O19)</f>
        <v/>
      </c>
    </row>
    <row r="20">
      <c r="B20" s="26">
        <f>Stammdaten!$F$8</f>
        <v/>
      </c>
      <c r="C20" s="23">
        <f>SUMIFS(Termine!$E$5:$E$304,Termine!$F$5:$F$304,C$3,Termine!$B$5:$B$304,$B20,Termine!$A$5:$A$304,"Auszahlung")</f>
        <v/>
      </c>
      <c r="D20" s="23">
        <f>SUMIFS(Termine!$E$5:$E$304,Termine!$F$5:$F$304,D$3,Termine!$B$5:$B$304,$B20,Termine!$A$5:$A$304,"Auszahlung")</f>
        <v/>
      </c>
      <c r="E20" s="23">
        <f>SUMIFS(Termine!$E$5:$E$304,Termine!$F$5:$F$304,E$3,Termine!$B$5:$B$304,$B20,Termine!$A$5:$A$304,"Auszahlung")</f>
        <v/>
      </c>
      <c r="F20" s="23">
        <f>SUMIFS(Termine!$E$5:$E$304,Termine!$F$5:$F$304,F$3,Termine!$B$5:$B$304,$B20,Termine!$A$5:$A$304,"Auszahlung")</f>
        <v/>
      </c>
      <c r="G20" s="23">
        <f>SUMIFS(Termine!$E$5:$E$304,Termine!$F$5:$F$304,G$3,Termine!$B$5:$B$304,$B20,Termine!$A$5:$A$304,"Auszahlung")</f>
        <v/>
      </c>
      <c r="H20" s="23">
        <f>SUMIFS(Termine!$E$5:$E$304,Termine!$F$5:$F$304,H$3,Termine!$B$5:$B$304,$B20,Termine!$A$5:$A$304,"Auszahlung")</f>
        <v/>
      </c>
      <c r="I20" s="23">
        <f>SUMIFS(Termine!$E$5:$E$304,Termine!$F$5:$F$304,I$3,Termine!$B$5:$B$304,$B20,Termine!$A$5:$A$304,"Auszahlung")</f>
        <v/>
      </c>
      <c r="J20" s="23">
        <f>SUMIFS(Termine!$E$5:$E$304,Termine!$F$5:$F$304,J$3,Termine!$B$5:$B$304,$B20,Termine!$A$5:$A$304,"Auszahlung")</f>
        <v/>
      </c>
      <c r="K20" s="23">
        <f>SUMIFS(Termine!$E$5:$E$304,Termine!$F$5:$F$304,K$3,Termine!$B$5:$B$304,$B20,Termine!$A$5:$A$304,"Auszahlung")</f>
        <v/>
      </c>
      <c r="L20" s="23">
        <f>SUMIFS(Termine!$E$5:$E$304,Termine!$F$5:$F$304,L$3,Termine!$B$5:$B$304,$B20,Termine!$A$5:$A$304,"Auszahlung")</f>
        <v/>
      </c>
      <c r="M20" s="23">
        <f>SUMIFS(Termine!$E$5:$E$304,Termine!$F$5:$F$304,M$3,Termine!$B$5:$B$304,$B20,Termine!$A$5:$A$304,"Auszahlung")</f>
        <v/>
      </c>
      <c r="N20" s="23">
        <f>SUMIFS(Termine!$E$5:$E$304,Termine!$F$5:$F$304,N$3,Termine!$B$5:$B$304,$B20,Termine!$A$5:$A$304,"Auszahlung")</f>
        <v/>
      </c>
      <c r="O20" s="23">
        <f>SUMIFS(Termine!$E$5:$E$304,Termine!$F$5:$F$304,O$3,Termine!$B$5:$B$304,$B20,Termine!$A$5:$A$304,"Auszahlung")</f>
        <v/>
      </c>
      <c r="P20" s="15">
        <f>SUM(C20:O20)</f>
        <v/>
      </c>
    </row>
    <row r="21">
      <c r="B21" s="26">
        <f>Stammdaten!$F$9</f>
        <v/>
      </c>
      <c r="C21" s="23">
        <f>SUMIFS(Termine!$E$5:$E$304,Termine!$F$5:$F$304,C$3,Termine!$B$5:$B$304,$B21,Termine!$A$5:$A$304,"Auszahlung")</f>
        <v/>
      </c>
      <c r="D21" s="23">
        <f>SUMIFS(Termine!$E$5:$E$304,Termine!$F$5:$F$304,D$3,Termine!$B$5:$B$304,$B21,Termine!$A$5:$A$304,"Auszahlung")</f>
        <v/>
      </c>
      <c r="E21" s="23">
        <f>SUMIFS(Termine!$E$5:$E$304,Termine!$F$5:$F$304,E$3,Termine!$B$5:$B$304,$B21,Termine!$A$5:$A$304,"Auszahlung")</f>
        <v/>
      </c>
      <c r="F21" s="23">
        <f>SUMIFS(Termine!$E$5:$E$304,Termine!$F$5:$F$304,F$3,Termine!$B$5:$B$304,$B21,Termine!$A$5:$A$304,"Auszahlung")</f>
        <v/>
      </c>
      <c r="G21" s="23">
        <f>SUMIFS(Termine!$E$5:$E$304,Termine!$F$5:$F$304,G$3,Termine!$B$5:$B$304,$B21,Termine!$A$5:$A$304,"Auszahlung")</f>
        <v/>
      </c>
      <c r="H21" s="23">
        <f>SUMIFS(Termine!$E$5:$E$304,Termine!$F$5:$F$304,H$3,Termine!$B$5:$B$304,$B21,Termine!$A$5:$A$304,"Auszahlung")</f>
        <v/>
      </c>
      <c r="I21" s="23">
        <f>SUMIFS(Termine!$E$5:$E$304,Termine!$F$5:$F$304,I$3,Termine!$B$5:$B$304,$B21,Termine!$A$5:$A$304,"Auszahlung")</f>
        <v/>
      </c>
      <c r="J21" s="23">
        <f>SUMIFS(Termine!$E$5:$E$304,Termine!$F$5:$F$304,J$3,Termine!$B$5:$B$304,$B21,Termine!$A$5:$A$304,"Auszahlung")</f>
        <v/>
      </c>
      <c r="K21" s="23">
        <f>SUMIFS(Termine!$E$5:$E$304,Termine!$F$5:$F$304,K$3,Termine!$B$5:$B$304,$B21,Termine!$A$5:$A$304,"Auszahlung")</f>
        <v/>
      </c>
      <c r="L21" s="23">
        <f>SUMIFS(Termine!$E$5:$E$304,Termine!$F$5:$F$304,L$3,Termine!$B$5:$B$304,$B21,Termine!$A$5:$A$304,"Auszahlung")</f>
        <v/>
      </c>
      <c r="M21" s="23">
        <f>SUMIFS(Termine!$E$5:$E$304,Termine!$F$5:$F$304,M$3,Termine!$B$5:$B$304,$B21,Termine!$A$5:$A$304,"Auszahlung")</f>
        <v/>
      </c>
      <c r="N21" s="23">
        <f>SUMIFS(Termine!$E$5:$E$304,Termine!$F$5:$F$304,N$3,Termine!$B$5:$B$304,$B21,Termine!$A$5:$A$304,"Auszahlung")</f>
        <v/>
      </c>
      <c r="O21" s="23">
        <f>SUMIFS(Termine!$E$5:$E$304,Termine!$F$5:$F$304,O$3,Termine!$B$5:$B$304,$B21,Termine!$A$5:$A$304,"Auszahlung")</f>
        <v/>
      </c>
      <c r="P21" s="15">
        <f>SUM(C21:O21)</f>
        <v/>
      </c>
    </row>
    <row r="22">
      <c r="B22" s="26">
        <f>Stammdaten!$F$10</f>
        <v/>
      </c>
      <c r="C22" s="23">
        <f>SUMIFS(Termine!$E$5:$E$304,Termine!$F$5:$F$304,C$3,Termine!$B$5:$B$304,$B22,Termine!$A$5:$A$304,"Auszahlung")</f>
        <v/>
      </c>
      <c r="D22" s="23">
        <f>SUMIFS(Termine!$E$5:$E$304,Termine!$F$5:$F$304,D$3,Termine!$B$5:$B$304,$B22,Termine!$A$5:$A$304,"Auszahlung")</f>
        <v/>
      </c>
      <c r="E22" s="23">
        <f>SUMIFS(Termine!$E$5:$E$304,Termine!$F$5:$F$304,E$3,Termine!$B$5:$B$304,$B22,Termine!$A$5:$A$304,"Auszahlung")</f>
        <v/>
      </c>
      <c r="F22" s="23">
        <f>SUMIFS(Termine!$E$5:$E$304,Termine!$F$5:$F$304,F$3,Termine!$B$5:$B$304,$B22,Termine!$A$5:$A$304,"Auszahlung")</f>
        <v/>
      </c>
      <c r="G22" s="23">
        <f>SUMIFS(Termine!$E$5:$E$304,Termine!$F$5:$F$304,G$3,Termine!$B$5:$B$304,$B22,Termine!$A$5:$A$304,"Auszahlung")</f>
        <v/>
      </c>
      <c r="H22" s="23">
        <f>SUMIFS(Termine!$E$5:$E$304,Termine!$F$5:$F$304,H$3,Termine!$B$5:$B$304,$B22,Termine!$A$5:$A$304,"Auszahlung")</f>
        <v/>
      </c>
      <c r="I22" s="23">
        <f>SUMIFS(Termine!$E$5:$E$304,Termine!$F$5:$F$304,I$3,Termine!$B$5:$B$304,$B22,Termine!$A$5:$A$304,"Auszahlung")</f>
        <v/>
      </c>
      <c r="J22" s="23">
        <f>SUMIFS(Termine!$E$5:$E$304,Termine!$F$5:$F$304,J$3,Termine!$B$5:$B$304,$B22,Termine!$A$5:$A$304,"Auszahlung")</f>
        <v/>
      </c>
      <c r="K22" s="23">
        <f>SUMIFS(Termine!$E$5:$E$304,Termine!$F$5:$F$304,K$3,Termine!$B$5:$B$304,$B22,Termine!$A$5:$A$304,"Auszahlung")</f>
        <v/>
      </c>
      <c r="L22" s="23">
        <f>SUMIFS(Termine!$E$5:$E$304,Termine!$F$5:$F$304,L$3,Termine!$B$5:$B$304,$B22,Termine!$A$5:$A$304,"Auszahlung")</f>
        <v/>
      </c>
      <c r="M22" s="23">
        <f>SUMIFS(Termine!$E$5:$E$304,Termine!$F$5:$F$304,M$3,Termine!$B$5:$B$304,$B22,Termine!$A$5:$A$304,"Auszahlung")</f>
        <v/>
      </c>
      <c r="N22" s="23">
        <f>SUMIFS(Termine!$E$5:$E$304,Termine!$F$5:$F$304,N$3,Termine!$B$5:$B$304,$B22,Termine!$A$5:$A$304,"Auszahlung")</f>
        <v/>
      </c>
      <c r="O22" s="23">
        <f>SUMIFS(Termine!$E$5:$E$304,Termine!$F$5:$F$304,O$3,Termine!$B$5:$B$304,$B22,Termine!$A$5:$A$304,"Auszahlung")</f>
        <v/>
      </c>
      <c r="P22" s="15">
        <f>SUM(C22:O22)</f>
        <v/>
      </c>
    </row>
    <row r="23">
      <c r="B23" s="26">
        <f>Stammdaten!$F$11</f>
        <v/>
      </c>
      <c r="C23" s="23">
        <f>SUMIFS(Termine!$E$5:$E$304,Termine!$F$5:$F$304,C$3,Termine!$B$5:$B$304,$B23,Termine!$A$5:$A$304,"Auszahlung")</f>
        <v/>
      </c>
      <c r="D23" s="23">
        <f>SUMIFS(Termine!$E$5:$E$304,Termine!$F$5:$F$304,D$3,Termine!$B$5:$B$304,$B23,Termine!$A$5:$A$304,"Auszahlung")</f>
        <v/>
      </c>
      <c r="E23" s="23">
        <f>SUMIFS(Termine!$E$5:$E$304,Termine!$F$5:$F$304,E$3,Termine!$B$5:$B$304,$B23,Termine!$A$5:$A$304,"Auszahlung")</f>
        <v/>
      </c>
      <c r="F23" s="23">
        <f>SUMIFS(Termine!$E$5:$E$304,Termine!$F$5:$F$304,F$3,Termine!$B$5:$B$304,$B23,Termine!$A$5:$A$304,"Auszahlung")</f>
        <v/>
      </c>
      <c r="G23" s="23">
        <f>SUMIFS(Termine!$E$5:$E$304,Termine!$F$5:$F$304,G$3,Termine!$B$5:$B$304,$B23,Termine!$A$5:$A$304,"Auszahlung")</f>
        <v/>
      </c>
      <c r="H23" s="23">
        <f>SUMIFS(Termine!$E$5:$E$304,Termine!$F$5:$F$304,H$3,Termine!$B$5:$B$304,$B23,Termine!$A$5:$A$304,"Auszahlung")</f>
        <v/>
      </c>
      <c r="I23" s="23">
        <f>SUMIFS(Termine!$E$5:$E$304,Termine!$F$5:$F$304,I$3,Termine!$B$5:$B$304,$B23,Termine!$A$5:$A$304,"Auszahlung")</f>
        <v/>
      </c>
      <c r="J23" s="23">
        <f>SUMIFS(Termine!$E$5:$E$304,Termine!$F$5:$F$304,J$3,Termine!$B$5:$B$304,$B23,Termine!$A$5:$A$304,"Auszahlung")</f>
        <v/>
      </c>
      <c r="K23" s="23">
        <f>SUMIFS(Termine!$E$5:$E$304,Termine!$F$5:$F$304,K$3,Termine!$B$5:$B$304,$B23,Termine!$A$5:$A$304,"Auszahlung")</f>
        <v/>
      </c>
      <c r="L23" s="23">
        <f>SUMIFS(Termine!$E$5:$E$304,Termine!$F$5:$F$304,L$3,Termine!$B$5:$B$304,$B23,Termine!$A$5:$A$304,"Auszahlung")</f>
        <v/>
      </c>
      <c r="M23" s="23">
        <f>SUMIFS(Termine!$E$5:$E$304,Termine!$F$5:$F$304,M$3,Termine!$B$5:$B$304,$B23,Termine!$A$5:$A$304,"Auszahlung")</f>
        <v/>
      </c>
      <c r="N23" s="23">
        <f>SUMIFS(Termine!$E$5:$E$304,Termine!$F$5:$F$304,N$3,Termine!$B$5:$B$304,$B23,Termine!$A$5:$A$304,"Auszahlung")</f>
        <v/>
      </c>
      <c r="O23" s="23">
        <f>SUMIFS(Termine!$E$5:$E$304,Termine!$F$5:$F$304,O$3,Termine!$B$5:$B$304,$B23,Termine!$A$5:$A$304,"Auszahlung")</f>
        <v/>
      </c>
      <c r="P23" s="15">
        <f>SUM(C23:O23)</f>
        <v/>
      </c>
    </row>
    <row r="24">
      <c r="B24" s="26">
        <f>Stammdaten!$F$12</f>
        <v/>
      </c>
      <c r="C24" s="23">
        <f>SUMIFS(Termine!$E$5:$E$304,Termine!$F$5:$F$304,C$3,Termine!$B$5:$B$304,$B24,Termine!$A$5:$A$304,"Auszahlung")</f>
        <v/>
      </c>
      <c r="D24" s="23">
        <f>SUMIFS(Termine!$E$5:$E$304,Termine!$F$5:$F$304,D$3,Termine!$B$5:$B$304,$B24,Termine!$A$5:$A$304,"Auszahlung")</f>
        <v/>
      </c>
      <c r="E24" s="23">
        <f>SUMIFS(Termine!$E$5:$E$304,Termine!$F$5:$F$304,E$3,Termine!$B$5:$B$304,$B24,Termine!$A$5:$A$304,"Auszahlung")</f>
        <v/>
      </c>
      <c r="F24" s="23">
        <f>SUMIFS(Termine!$E$5:$E$304,Termine!$F$5:$F$304,F$3,Termine!$B$5:$B$304,$B24,Termine!$A$5:$A$304,"Auszahlung")</f>
        <v/>
      </c>
      <c r="G24" s="23">
        <f>SUMIFS(Termine!$E$5:$E$304,Termine!$F$5:$F$304,G$3,Termine!$B$5:$B$304,$B24,Termine!$A$5:$A$304,"Auszahlung")</f>
        <v/>
      </c>
      <c r="H24" s="23">
        <f>SUMIFS(Termine!$E$5:$E$304,Termine!$F$5:$F$304,H$3,Termine!$B$5:$B$304,$B24,Termine!$A$5:$A$304,"Auszahlung")</f>
        <v/>
      </c>
      <c r="I24" s="23">
        <f>SUMIFS(Termine!$E$5:$E$304,Termine!$F$5:$F$304,I$3,Termine!$B$5:$B$304,$B24,Termine!$A$5:$A$304,"Auszahlung")</f>
        <v/>
      </c>
      <c r="J24" s="23">
        <f>SUMIFS(Termine!$E$5:$E$304,Termine!$F$5:$F$304,J$3,Termine!$B$5:$B$304,$B24,Termine!$A$5:$A$304,"Auszahlung")</f>
        <v/>
      </c>
      <c r="K24" s="23">
        <f>SUMIFS(Termine!$E$5:$E$304,Termine!$F$5:$F$304,K$3,Termine!$B$5:$B$304,$B24,Termine!$A$5:$A$304,"Auszahlung")</f>
        <v/>
      </c>
      <c r="L24" s="23">
        <f>SUMIFS(Termine!$E$5:$E$304,Termine!$F$5:$F$304,L$3,Termine!$B$5:$B$304,$B24,Termine!$A$5:$A$304,"Auszahlung")</f>
        <v/>
      </c>
      <c r="M24" s="23">
        <f>SUMIFS(Termine!$E$5:$E$304,Termine!$F$5:$F$304,M$3,Termine!$B$5:$B$304,$B24,Termine!$A$5:$A$304,"Auszahlung")</f>
        <v/>
      </c>
      <c r="N24" s="23">
        <f>SUMIFS(Termine!$E$5:$E$304,Termine!$F$5:$F$304,N$3,Termine!$B$5:$B$304,$B24,Termine!$A$5:$A$304,"Auszahlung")</f>
        <v/>
      </c>
      <c r="O24" s="23">
        <f>SUMIFS(Termine!$E$5:$E$304,Termine!$F$5:$F$304,O$3,Termine!$B$5:$B$304,$B24,Termine!$A$5:$A$304,"Auszahlung")</f>
        <v/>
      </c>
      <c r="P24" s="15">
        <f>SUM(C24:O24)</f>
        <v/>
      </c>
    </row>
    <row r="25">
      <c r="B25" s="26">
        <f>Stammdaten!$F$13</f>
        <v/>
      </c>
      <c r="C25" s="23">
        <f>SUMIFS(Termine!$E$5:$E$304,Termine!$F$5:$F$304,C$3,Termine!$B$5:$B$304,$B25,Termine!$A$5:$A$304,"Auszahlung")</f>
        <v/>
      </c>
      <c r="D25" s="23">
        <f>SUMIFS(Termine!$E$5:$E$304,Termine!$F$5:$F$304,D$3,Termine!$B$5:$B$304,$B25,Termine!$A$5:$A$304,"Auszahlung")</f>
        <v/>
      </c>
      <c r="E25" s="23">
        <f>SUMIFS(Termine!$E$5:$E$304,Termine!$F$5:$F$304,E$3,Termine!$B$5:$B$304,$B25,Termine!$A$5:$A$304,"Auszahlung")</f>
        <v/>
      </c>
      <c r="F25" s="23">
        <f>SUMIFS(Termine!$E$5:$E$304,Termine!$F$5:$F$304,F$3,Termine!$B$5:$B$304,$B25,Termine!$A$5:$A$304,"Auszahlung")</f>
        <v/>
      </c>
      <c r="G25" s="23">
        <f>SUMIFS(Termine!$E$5:$E$304,Termine!$F$5:$F$304,G$3,Termine!$B$5:$B$304,$B25,Termine!$A$5:$A$304,"Auszahlung")</f>
        <v/>
      </c>
      <c r="H25" s="23">
        <f>SUMIFS(Termine!$E$5:$E$304,Termine!$F$5:$F$304,H$3,Termine!$B$5:$B$304,$B25,Termine!$A$5:$A$304,"Auszahlung")</f>
        <v/>
      </c>
      <c r="I25" s="23">
        <f>SUMIFS(Termine!$E$5:$E$304,Termine!$F$5:$F$304,I$3,Termine!$B$5:$B$304,$B25,Termine!$A$5:$A$304,"Auszahlung")</f>
        <v/>
      </c>
      <c r="J25" s="23">
        <f>SUMIFS(Termine!$E$5:$E$304,Termine!$F$5:$F$304,J$3,Termine!$B$5:$B$304,$B25,Termine!$A$5:$A$304,"Auszahlung")</f>
        <v/>
      </c>
      <c r="K25" s="23">
        <f>SUMIFS(Termine!$E$5:$E$304,Termine!$F$5:$F$304,K$3,Termine!$B$5:$B$304,$B25,Termine!$A$5:$A$304,"Auszahlung")</f>
        <v/>
      </c>
      <c r="L25" s="23">
        <f>SUMIFS(Termine!$E$5:$E$304,Termine!$F$5:$F$304,L$3,Termine!$B$5:$B$304,$B25,Termine!$A$5:$A$304,"Auszahlung")</f>
        <v/>
      </c>
      <c r="M25" s="23">
        <f>SUMIFS(Termine!$E$5:$E$304,Termine!$F$5:$F$304,M$3,Termine!$B$5:$B$304,$B25,Termine!$A$5:$A$304,"Auszahlung")</f>
        <v/>
      </c>
      <c r="N25" s="23">
        <f>SUMIFS(Termine!$E$5:$E$304,Termine!$F$5:$F$304,N$3,Termine!$B$5:$B$304,$B25,Termine!$A$5:$A$304,"Auszahlung")</f>
        <v/>
      </c>
      <c r="O25" s="23">
        <f>SUMIFS(Termine!$E$5:$E$304,Termine!$F$5:$F$304,O$3,Termine!$B$5:$B$304,$B25,Termine!$A$5:$A$304,"Auszahlung")</f>
        <v/>
      </c>
      <c r="P25" s="15">
        <f>SUM(C25:O25)</f>
        <v/>
      </c>
    </row>
    <row r="26">
      <c r="B26" s="26">
        <f>Stammdaten!$F$14</f>
        <v/>
      </c>
      <c r="C26" s="23">
        <f>SUMIFS(Termine!$E$5:$E$304,Termine!$F$5:$F$304,C$3,Termine!$B$5:$B$304,$B26,Termine!$A$5:$A$304,"Auszahlung")</f>
        <v/>
      </c>
      <c r="D26" s="23">
        <f>SUMIFS(Termine!$E$5:$E$304,Termine!$F$5:$F$304,D$3,Termine!$B$5:$B$304,$B26,Termine!$A$5:$A$304,"Auszahlung")</f>
        <v/>
      </c>
      <c r="E26" s="23">
        <f>SUMIFS(Termine!$E$5:$E$304,Termine!$F$5:$F$304,E$3,Termine!$B$5:$B$304,$B26,Termine!$A$5:$A$304,"Auszahlung")</f>
        <v/>
      </c>
      <c r="F26" s="23">
        <f>SUMIFS(Termine!$E$5:$E$304,Termine!$F$5:$F$304,F$3,Termine!$B$5:$B$304,$B26,Termine!$A$5:$A$304,"Auszahlung")</f>
        <v/>
      </c>
      <c r="G26" s="23">
        <f>SUMIFS(Termine!$E$5:$E$304,Termine!$F$5:$F$304,G$3,Termine!$B$5:$B$304,$B26,Termine!$A$5:$A$304,"Auszahlung")</f>
        <v/>
      </c>
      <c r="H26" s="23">
        <f>SUMIFS(Termine!$E$5:$E$304,Termine!$F$5:$F$304,H$3,Termine!$B$5:$B$304,$B26,Termine!$A$5:$A$304,"Auszahlung")</f>
        <v/>
      </c>
      <c r="I26" s="23">
        <f>SUMIFS(Termine!$E$5:$E$304,Termine!$F$5:$F$304,I$3,Termine!$B$5:$B$304,$B26,Termine!$A$5:$A$304,"Auszahlung")</f>
        <v/>
      </c>
      <c r="J26" s="23">
        <f>SUMIFS(Termine!$E$5:$E$304,Termine!$F$5:$F$304,J$3,Termine!$B$5:$B$304,$B26,Termine!$A$5:$A$304,"Auszahlung")</f>
        <v/>
      </c>
      <c r="K26" s="23">
        <f>SUMIFS(Termine!$E$5:$E$304,Termine!$F$5:$F$304,K$3,Termine!$B$5:$B$304,$B26,Termine!$A$5:$A$304,"Auszahlung")</f>
        <v/>
      </c>
      <c r="L26" s="23">
        <f>SUMIFS(Termine!$E$5:$E$304,Termine!$F$5:$F$304,L$3,Termine!$B$5:$B$304,$B26,Termine!$A$5:$A$304,"Auszahlung")</f>
        <v/>
      </c>
      <c r="M26" s="23">
        <f>SUMIFS(Termine!$E$5:$E$304,Termine!$F$5:$F$304,M$3,Termine!$B$5:$B$304,$B26,Termine!$A$5:$A$304,"Auszahlung")</f>
        <v/>
      </c>
      <c r="N26" s="23">
        <f>SUMIFS(Termine!$E$5:$E$304,Termine!$F$5:$F$304,N$3,Termine!$B$5:$B$304,$B26,Termine!$A$5:$A$304,"Auszahlung")</f>
        <v/>
      </c>
      <c r="O26" s="23">
        <f>SUMIFS(Termine!$E$5:$E$304,Termine!$F$5:$F$304,O$3,Termine!$B$5:$B$304,$B26,Termine!$A$5:$A$304,"Auszahlung")</f>
        <v/>
      </c>
      <c r="P26" s="15">
        <f>SUM(C26:O26)</f>
        <v/>
      </c>
    </row>
    <row r="27">
      <c r="B27" s="11" t="inlineStr">
        <is>
          <t>Total Auszahlungen</t>
        </is>
      </c>
      <c r="C27" s="15">
        <f>SUM(C15:C26)</f>
        <v/>
      </c>
      <c r="D27" s="15">
        <f>SUM(D15:D26)</f>
        <v/>
      </c>
      <c r="E27" s="15">
        <f>SUM(E15:E26)</f>
        <v/>
      </c>
      <c r="F27" s="15">
        <f>SUM(F15:F26)</f>
        <v/>
      </c>
      <c r="G27" s="15">
        <f>SUM(G15:G26)</f>
        <v/>
      </c>
      <c r="H27" s="15">
        <f>SUM(H15:H26)</f>
        <v/>
      </c>
      <c r="I27" s="15">
        <f>SUM(I15:I26)</f>
        <v/>
      </c>
      <c r="J27" s="15">
        <f>SUM(J15:J26)</f>
        <v/>
      </c>
      <c r="K27" s="15">
        <f>SUM(K15:K26)</f>
        <v/>
      </c>
      <c r="L27" s="15">
        <f>SUM(L15:L26)</f>
        <v/>
      </c>
      <c r="M27" s="15">
        <f>SUM(M15:M26)</f>
        <v/>
      </c>
      <c r="N27" s="15">
        <f>SUM(N15:N26)</f>
        <v/>
      </c>
      <c r="O27" s="15">
        <f>SUM(O15:O26)</f>
        <v/>
      </c>
      <c r="P27" s="15">
        <f>SUM(C27:O27)</f>
        <v/>
      </c>
    </row>
    <row r="28"/>
    <row r="29">
      <c r="B29" s="26" t="inlineStr">
        <is>
          <t>Netto-Cashflow</t>
        </is>
      </c>
      <c r="C29" s="23">
        <f>C13-C27</f>
        <v/>
      </c>
      <c r="D29" s="23">
        <f>D13-D27</f>
        <v/>
      </c>
      <c r="E29" s="23">
        <f>E13-E27</f>
        <v/>
      </c>
      <c r="F29" s="23">
        <f>F13-F27</f>
        <v/>
      </c>
      <c r="G29" s="23">
        <f>G13-G27</f>
        <v/>
      </c>
      <c r="H29" s="23">
        <f>H13-H27</f>
        <v/>
      </c>
      <c r="I29" s="23">
        <f>I13-I27</f>
        <v/>
      </c>
      <c r="J29" s="23">
        <f>J13-J27</f>
        <v/>
      </c>
      <c r="K29" s="23">
        <f>K13-K27</f>
        <v/>
      </c>
      <c r="L29" s="23">
        <f>L13-L27</f>
        <v/>
      </c>
      <c r="M29" s="23">
        <f>M13-M27</f>
        <v/>
      </c>
      <c r="N29" s="23">
        <f>N13-N27</f>
        <v/>
      </c>
      <c r="O29" s="23">
        <f>O13-O27</f>
        <v/>
      </c>
      <c r="P29" s="15">
        <f>SUM(C29:O29)</f>
        <v/>
      </c>
    </row>
    <row r="30">
      <c r="B30" s="28" t="inlineStr">
        <is>
          <t>Endbestand</t>
        </is>
      </c>
      <c r="C30" s="29">
        <f>C8+C29</f>
        <v/>
      </c>
      <c r="D30" s="29">
        <f>D8+D29</f>
        <v/>
      </c>
      <c r="E30" s="29">
        <f>E8+E29</f>
        <v/>
      </c>
      <c r="F30" s="29">
        <f>F8+F29</f>
        <v/>
      </c>
      <c r="G30" s="29">
        <f>G8+G29</f>
        <v/>
      </c>
      <c r="H30" s="29">
        <f>H8+H29</f>
        <v/>
      </c>
      <c r="I30" s="29">
        <f>I8+I29</f>
        <v/>
      </c>
      <c r="J30" s="29">
        <f>J8+J29</f>
        <v/>
      </c>
      <c r="K30" s="29">
        <f>K8+K29</f>
        <v/>
      </c>
      <c r="L30" s="29">
        <f>L8+L29</f>
        <v/>
      </c>
      <c r="M30" s="29">
        <f>M8+M29</f>
        <v/>
      </c>
      <c r="N30" s="29">
        <f>N8+N29</f>
        <v/>
      </c>
      <c r="O30" s="29">
        <f>O8+O29</f>
        <v/>
      </c>
    </row>
    <row r="31">
      <c r="B31" s="26" t="inlineStr">
        <is>
          <t>Kreditlimite</t>
        </is>
      </c>
      <c r="C31" s="23">
        <f>Limite</f>
        <v/>
      </c>
      <c r="D31" s="23">
        <f>Limite</f>
        <v/>
      </c>
      <c r="E31" s="23">
        <f>Limite</f>
        <v/>
      </c>
      <c r="F31" s="23">
        <f>Limite</f>
        <v/>
      </c>
      <c r="G31" s="23">
        <f>Limite</f>
        <v/>
      </c>
      <c r="H31" s="23">
        <f>Limite</f>
        <v/>
      </c>
      <c r="I31" s="23">
        <f>Limite</f>
        <v/>
      </c>
      <c r="J31" s="23">
        <f>Limite</f>
        <v/>
      </c>
      <c r="K31" s="23">
        <f>Limite</f>
        <v/>
      </c>
      <c r="L31" s="23">
        <f>Limite</f>
        <v/>
      </c>
      <c r="M31" s="23">
        <f>Limite</f>
        <v/>
      </c>
      <c r="N31" s="23">
        <f>Limite</f>
        <v/>
      </c>
      <c r="O31" s="23">
        <f>Limite</f>
        <v/>
      </c>
    </row>
    <row r="32">
      <c r="B32" s="26" t="inlineStr">
        <is>
          <t>Verfügbarer Spielraum</t>
        </is>
      </c>
      <c r="C32" s="23">
        <f>C30+C31</f>
        <v/>
      </c>
      <c r="D32" s="23">
        <f>D30+D31</f>
        <v/>
      </c>
      <c r="E32" s="23">
        <f>E30+E31</f>
        <v/>
      </c>
      <c r="F32" s="23">
        <f>F30+F31</f>
        <v/>
      </c>
      <c r="G32" s="23">
        <f>G30+G31</f>
        <v/>
      </c>
      <c r="H32" s="23">
        <f>H30+H31</f>
        <v/>
      </c>
      <c r="I32" s="23">
        <f>I30+I31</f>
        <v/>
      </c>
      <c r="J32" s="23">
        <f>J30+J31</f>
        <v/>
      </c>
      <c r="K32" s="23">
        <f>K30+K31</f>
        <v/>
      </c>
      <c r="L32" s="23">
        <f>L30+L31</f>
        <v/>
      </c>
      <c r="M32" s="23">
        <f>M30+M31</f>
        <v/>
      </c>
      <c r="N32" s="23">
        <f>N30+N31</f>
        <v/>
      </c>
      <c r="O32" s="23">
        <f>O30+O31</f>
        <v/>
      </c>
    </row>
    <row r="33">
      <c r="B33" s="26" t="inlineStr">
        <is>
          <t>Frühwarnschwelle</t>
        </is>
      </c>
      <c r="C33" s="23">
        <f>Schwelle</f>
        <v/>
      </c>
      <c r="D33" s="23">
        <f>Schwelle</f>
        <v/>
      </c>
      <c r="E33" s="23">
        <f>Schwelle</f>
        <v/>
      </c>
      <c r="F33" s="23">
        <f>Schwelle</f>
        <v/>
      </c>
      <c r="G33" s="23">
        <f>Schwelle</f>
        <v/>
      </c>
      <c r="H33" s="23">
        <f>Schwelle</f>
        <v/>
      </c>
      <c r="I33" s="23">
        <f>Schwelle</f>
        <v/>
      </c>
      <c r="J33" s="23">
        <f>Schwelle</f>
        <v/>
      </c>
      <c r="K33" s="23">
        <f>Schwelle</f>
        <v/>
      </c>
      <c r="L33" s="23">
        <f>Schwelle</f>
        <v/>
      </c>
      <c r="M33" s="23">
        <f>Schwelle</f>
        <v/>
      </c>
      <c r="N33" s="23">
        <f>Schwelle</f>
        <v/>
      </c>
      <c r="O33" s="23">
        <f>Schwelle</f>
        <v/>
      </c>
    </row>
    <row r="34">
      <c r="B34" s="11" t="inlineStr">
        <is>
          <t>Ampel</t>
        </is>
      </c>
      <c r="C34" s="30">
        <f>IF(C30&gt;=C33,"GRÜN",IF(C32&gt;=C33,"GELB","ROT"))</f>
        <v/>
      </c>
      <c r="D34" s="30">
        <f>IF(D30&gt;=D33,"GRÜN",IF(D32&gt;=D33,"GELB","ROT"))</f>
        <v/>
      </c>
      <c r="E34" s="30">
        <f>IF(E30&gt;=E33,"GRÜN",IF(E32&gt;=E33,"GELB","ROT"))</f>
        <v/>
      </c>
      <c r="F34" s="30">
        <f>IF(F30&gt;=F33,"GRÜN",IF(F32&gt;=F33,"GELB","ROT"))</f>
        <v/>
      </c>
      <c r="G34" s="30">
        <f>IF(G30&gt;=G33,"GRÜN",IF(G32&gt;=G33,"GELB","ROT"))</f>
        <v/>
      </c>
      <c r="H34" s="30">
        <f>IF(H30&gt;=H33,"GRÜN",IF(H32&gt;=H33,"GELB","ROT"))</f>
        <v/>
      </c>
      <c r="I34" s="30">
        <f>IF(I30&gt;=I33,"GRÜN",IF(I32&gt;=I33,"GELB","ROT"))</f>
        <v/>
      </c>
      <c r="J34" s="30">
        <f>IF(J30&gt;=J33,"GRÜN",IF(J32&gt;=J33,"GELB","ROT"))</f>
        <v/>
      </c>
      <c r="K34" s="30">
        <f>IF(K30&gt;=K33,"GRÜN",IF(K32&gt;=K33,"GELB","ROT"))</f>
        <v/>
      </c>
      <c r="L34" s="30">
        <f>IF(L30&gt;=L33,"GRÜN",IF(L32&gt;=L33,"GELB","ROT"))</f>
        <v/>
      </c>
      <c r="M34" s="30">
        <f>IF(M30&gt;=M33,"GRÜN",IF(M32&gt;=M33,"GELB","ROT"))</f>
        <v/>
      </c>
      <c r="N34" s="30">
        <f>IF(N30&gt;=N33,"GRÜN",IF(N32&gt;=N33,"GELB","ROT"))</f>
        <v/>
      </c>
      <c r="O34" s="30">
        <f>IF(O30&gt;=O33,"GRÜN",IF(O32&gt;=O33,"GELB","ROT"))</f>
        <v/>
      </c>
    </row>
    <row r="35">
      <c r="B35" s="26" t="inlineStr">
        <is>
          <t>Limite beansprucht</t>
        </is>
      </c>
      <c r="C35" s="23">
        <f>MAX(0,-C30)</f>
        <v/>
      </c>
      <c r="D35" s="23">
        <f>MAX(0,-D30)</f>
        <v/>
      </c>
      <c r="E35" s="23">
        <f>MAX(0,-E30)</f>
        <v/>
      </c>
      <c r="F35" s="23">
        <f>MAX(0,-F30)</f>
        <v/>
      </c>
      <c r="G35" s="23">
        <f>MAX(0,-G30)</f>
        <v/>
      </c>
      <c r="H35" s="23">
        <f>MAX(0,-H30)</f>
        <v/>
      </c>
      <c r="I35" s="23">
        <f>MAX(0,-I30)</f>
        <v/>
      </c>
      <c r="J35" s="23">
        <f>MAX(0,-J30)</f>
        <v/>
      </c>
      <c r="K35" s="23">
        <f>MAX(0,-K30)</f>
        <v/>
      </c>
      <c r="L35" s="23">
        <f>MAX(0,-L30)</f>
        <v/>
      </c>
      <c r="M35" s="23">
        <f>MAX(0,-M30)</f>
        <v/>
      </c>
      <c r="N35" s="23">
        <f>MAX(0,-N30)</f>
        <v/>
      </c>
      <c r="O35" s="23">
        <f>MAX(0,-O30)</f>
        <v/>
      </c>
    </row>
    <row r="36" ht="28" customHeight="1">
      <c r="B36" s="31" t="inlineStr">
        <is>
          <t>Offene Beträge mit Zahldatum ausserhalb der 13 Wochen</t>
        </is>
      </c>
      <c r="C36" s="32">
        <f>SUM(Debitoren!$L$5:$L$304)-SUMIFS(Debitoren!$L$5:$L$304,Debitoren!$M$5:$M$304,"&gt;=1",Debitoren!$M$5:$M$304,"&lt;=13")</f>
        <v/>
      </c>
    </row>
    <row r="37">
      <c r="B37" s="33" t="inlineStr">
        <is>
          <t>Untergrenze mit Limite (Hilfszeile Diagramm)</t>
        </is>
      </c>
      <c r="C37" s="34">
        <f>-Limite</f>
        <v/>
      </c>
      <c r="D37" s="34">
        <f>-Limite</f>
        <v/>
      </c>
      <c r="E37" s="34">
        <f>-Limite</f>
        <v/>
      </c>
      <c r="F37" s="34">
        <f>-Limite</f>
        <v/>
      </c>
      <c r="G37" s="34">
        <f>-Limite</f>
        <v/>
      </c>
      <c r="H37" s="34">
        <f>-Limite</f>
        <v/>
      </c>
      <c r="I37" s="34">
        <f>-Limite</f>
        <v/>
      </c>
      <c r="J37" s="34">
        <f>-Limite</f>
        <v/>
      </c>
      <c r="K37" s="34">
        <f>-Limite</f>
        <v/>
      </c>
      <c r="L37" s="34">
        <f>-Limite</f>
        <v/>
      </c>
      <c r="M37" s="34">
        <f>-Limite</f>
        <v/>
      </c>
      <c r="N37" s="34">
        <f>-Limite</f>
        <v/>
      </c>
      <c r="O37" s="34">
        <f>-Limite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C34:O34">
    <cfRule type="cellIs" priority="1" operator="equal" dxfId="3">
      <formula>"GRÜN"</formula>
    </cfRule>
    <cfRule type="cellIs" priority="2" operator="equal" dxfId="4">
      <formula>"GELB"</formula>
    </cfRule>
    <cfRule type="cellIs" priority="3" operator="equal" dxfId="5">
      <formula>"ROT"</formula>
    </cfRule>
  </conditionalFormatting>
  <conditionalFormatting sqref="C30:O30">
    <cfRule type="cellIs" priority="4" operator="lessThan" dxfId="6">
      <formula>0</formula>
    </cfRule>
    <cfRule type="expression" priority="6" dxfId="7">
      <formula>C30&lt;C$33</formula>
    </cfRule>
  </conditionalFormatting>
  <conditionalFormatting sqref="C32:O32">
    <cfRule type="cellIs" priority="5" operator="lessThan" dxfId="8">
      <formula>0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M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Szenarien: Basis, Verzug, Ausfall</t>
        </is>
      </c>
    </row>
    <row r="2">
      <c r="A2" s="4" t="inlineStr">
        <is>
          <t>Parameter für Verzug und Ausfall im Blatt Stammdaten ändern.</t>
        </is>
      </c>
    </row>
    <row r="3">
      <c r="A3" s="10">
        <f>"Verzug: +"&amp;SzVerzug&amp;" Tage auf alle Debitoren. Ausfall: "&amp;SzAusfall&amp;" zahlt im ganzen Zeitraum nicht. Ergebnisse mit den Beispieldaten sind fiktiv."</f>
        <v/>
      </c>
    </row>
    <row r="4" ht="30" customHeight="1">
      <c r="A4" s="6" t="inlineStr">
        <is>
          <t>Woche</t>
        </is>
      </c>
      <c r="B4" s="6" t="inlineStr">
        <is>
          <t>von</t>
        </is>
      </c>
      <c r="C4" s="6" t="inlineStr">
        <is>
          <t>Einzahlungen Basis</t>
        </is>
      </c>
      <c r="D4" s="6" t="inlineStr">
        <is>
          <t>Einzahlungen Verzug</t>
        </is>
      </c>
      <c r="E4" s="6" t="inlineStr">
        <is>
          <t>Einzahlungen Ausfall</t>
        </is>
      </c>
      <c r="F4" s="6" t="inlineStr">
        <is>
          <t>Auszahlungen</t>
        </is>
      </c>
      <c r="G4" s="6" t="inlineStr">
        <is>
          <t>Endbestand Basis</t>
        </is>
      </c>
      <c r="H4" s="6" t="inlineStr">
        <is>
          <t>Endbestand Verzug</t>
        </is>
      </c>
      <c r="I4" s="6" t="inlineStr">
        <is>
          <t>Endbestand Ausfall</t>
        </is>
      </c>
      <c r="J4" s="6" t="inlineStr">
        <is>
          <t>Ampel Basis</t>
        </is>
      </c>
      <c r="K4" s="6" t="inlineStr">
        <is>
          <t>Ampel Verzug</t>
        </is>
      </c>
      <c r="L4" s="6" t="inlineStr">
        <is>
          <t>Ampel Ausfall</t>
        </is>
      </c>
      <c r="M4" s="6" t="inlineStr">
        <is>
          <t>Frühwarnschwelle</t>
        </is>
      </c>
    </row>
    <row r="5">
      <c r="A5" s="21" t="n">
        <v>1</v>
      </c>
      <c r="B5" s="22">
        <f>Planstart+(A5-1)*7</f>
        <v/>
      </c>
      <c r="C5" s="23">
        <f>INDEX(Plan_13W!$C$13:$O$13,A5)</f>
        <v/>
      </c>
      <c r="D5" s="23">
        <f>SUMIFS(Debitoren!$L$5:$L$304,Debitoren!$N$5:$N$304,A5)+INDEX(Plan_13W!$C$12:$O$12,A5)</f>
        <v/>
      </c>
      <c r="E5" s="23">
        <f>SUMIFS(Debitoren!$O$5:$O$304,Debitoren!$M$5:$M$304,A5)+INDEX(Plan_13W!$C$12:$O$12,A5)</f>
        <v/>
      </c>
      <c r="F5" s="23">
        <f>INDEX(Plan_13W!$C$27:$O$27,A5)</f>
        <v/>
      </c>
      <c r="G5" s="15">
        <f>Anfangsbestand+C5-F5</f>
        <v/>
      </c>
      <c r="H5" s="15">
        <f>Anfangsbestand+D5-F5</f>
        <v/>
      </c>
      <c r="I5" s="15">
        <f>Anfangsbestand+E5-F5</f>
        <v/>
      </c>
      <c r="J5" s="30">
        <f>IF(G5&gt;=Schwelle,"GRÜN",IF(G5+Limite&gt;=Schwelle,"GELB","ROT"))</f>
        <v/>
      </c>
      <c r="K5" s="30">
        <f>IF(H5&gt;=Schwelle,"GRÜN",IF(H5+Limite&gt;=Schwelle,"GELB","ROT"))</f>
        <v/>
      </c>
      <c r="L5" s="30">
        <f>IF(I5&gt;=Schwelle,"GRÜN",IF(I5+Limite&gt;=Schwelle,"GELB","ROT"))</f>
        <v/>
      </c>
      <c r="M5" s="23">
        <f>Schwelle</f>
        <v/>
      </c>
    </row>
    <row r="6">
      <c r="A6" s="21">
        <f>A5+1</f>
        <v/>
      </c>
      <c r="B6" s="22">
        <f>Planstart+(A6-1)*7</f>
        <v/>
      </c>
      <c r="C6" s="23">
        <f>INDEX(Plan_13W!$C$13:$O$13,A6)</f>
        <v/>
      </c>
      <c r="D6" s="23">
        <f>SUMIFS(Debitoren!$L$5:$L$304,Debitoren!$N$5:$N$304,A6)+INDEX(Plan_13W!$C$12:$O$12,A6)</f>
        <v/>
      </c>
      <c r="E6" s="23">
        <f>SUMIFS(Debitoren!$O$5:$O$304,Debitoren!$M$5:$M$304,A6)+INDEX(Plan_13W!$C$12:$O$12,A6)</f>
        <v/>
      </c>
      <c r="F6" s="23">
        <f>INDEX(Plan_13W!$C$27:$O$27,A6)</f>
        <v/>
      </c>
      <c r="G6" s="15">
        <f>G5+C6-F6</f>
        <v/>
      </c>
      <c r="H6" s="15">
        <f>H5+D6-F6</f>
        <v/>
      </c>
      <c r="I6" s="15">
        <f>I5+E6-F6</f>
        <v/>
      </c>
      <c r="J6" s="30">
        <f>IF(G6&gt;=Schwelle,"GRÜN",IF(G6+Limite&gt;=Schwelle,"GELB","ROT"))</f>
        <v/>
      </c>
      <c r="K6" s="30">
        <f>IF(H6&gt;=Schwelle,"GRÜN",IF(H6+Limite&gt;=Schwelle,"GELB","ROT"))</f>
        <v/>
      </c>
      <c r="L6" s="30">
        <f>IF(I6&gt;=Schwelle,"GRÜN",IF(I6+Limite&gt;=Schwelle,"GELB","ROT"))</f>
        <v/>
      </c>
      <c r="M6" s="23">
        <f>Schwelle</f>
        <v/>
      </c>
    </row>
    <row r="7">
      <c r="A7" s="21">
        <f>A6+1</f>
        <v/>
      </c>
      <c r="B7" s="22">
        <f>Planstart+(A7-1)*7</f>
        <v/>
      </c>
      <c r="C7" s="23">
        <f>INDEX(Plan_13W!$C$13:$O$13,A7)</f>
        <v/>
      </c>
      <c r="D7" s="23">
        <f>SUMIFS(Debitoren!$L$5:$L$304,Debitoren!$N$5:$N$304,A7)+INDEX(Plan_13W!$C$12:$O$12,A7)</f>
        <v/>
      </c>
      <c r="E7" s="23">
        <f>SUMIFS(Debitoren!$O$5:$O$304,Debitoren!$M$5:$M$304,A7)+INDEX(Plan_13W!$C$12:$O$12,A7)</f>
        <v/>
      </c>
      <c r="F7" s="23">
        <f>INDEX(Plan_13W!$C$27:$O$27,A7)</f>
        <v/>
      </c>
      <c r="G7" s="15">
        <f>G6+C7-F7</f>
        <v/>
      </c>
      <c r="H7" s="15">
        <f>H6+D7-F7</f>
        <v/>
      </c>
      <c r="I7" s="15">
        <f>I6+E7-F7</f>
        <v/>
      </c>
      <c r="J7" s="30">
        <f>IF(G7&gt;=Schwelle,"GRÜN",IF(G7+Limite&gt;=Schwelle,"GELB","ROT"))</f>
        <v/>
      </c>
      <c r="K7" s="30">
        <f>IF(H7&gt;=Schwelle,"GRÜN",IF(H7+Limite&gt;=Schwelle,"GELB","ROT"))</f>
        <v/>
      </c>
      <c r="L7" s="30">
        <f>IF(I7&gt;=Schwelle,"GRÜN",IF(I7+Limite&gt;=Schwelle,"GELB","ROT"))</f>
        <v/>
      </c>
      <c r="M7" s="23">
        <f>Schwelle</f>
        <v/>
      </c>
    </row>
    <row r="8">
      <c r="A8" s="21">
        <f>A7+1</f>
        <v/>
      </c>
      <c r="B8" s="22">
        <f>Planstart+(A8-1)*7</f>
        <v/>
      </c>
      <c r="C8" s="23">
        <f>INDEX(Plan_13W!$C$13:$O$13,A8)</f>
        <v/>
      </c>
      <c r="D8" s="23">
        <f>SUMIFS(Debitoren!$L$5:$L$304,Debitoren!$N$5:$N$304,A8)+INDEX(Plan_13W!$C$12:$O$12,A8)</f>
        <v/>
      </c>
      <c r="E8" s="23">
        <f>SUMIFS(Debitoren!$O$5:$O$304,Debitoren!$M$5:$M$304,A8)+INDEX(Plan_13W!$C$12:$O$12,A8)</f>
        <v/>
      </c>
      <c r="F8" s="23">
        <f>INDEX(Plan_13W!$C$27:$O$27,A8)</f>
        <v/>
      </c>
      <c r="G8" s="15">
        <f>G7+C8-F8</f>
        <v/>
      </c>
      <c r="H8" s="15">
        <f>H7+D8-F8</f>
        <v/>
      </c>
      <c r="I8" s="15">
        <f>I7+E8-F8</f>
        <v/>
      </c>
      <c r="J8" s="30">
        <f>IF(G8&gt;=Schwelle,"GRÜN",IF(G8+Limite&gt;=Schwelle,"GELB","ROT"))</f>
        <v/>
      </c>
      <c r="K8" s="30">
        <f>IF(H8&gt;=Schwelle,"GRÜN",IF(H8+Limite&gt;=Schwelle,"GELB","ROT"))</f>
        <v/>
      </c>
      <c r="L8" s="30">
        <f>IF(I8&gt;=Schwelle,"GRÜN",IF(I8+Limite&gt;=Schwelle,"GELB","ROT"))</f>
        <v/>
      </c>
      <c r="M8" s="23">
        <f>Schwelle</f>
        <v/>
      </c>
    </row>
    <row r="9">
      <c r="A9" s="21">
        <f>A8+1</f>
        <v/>
      </c>
      <c r="B9" s="22">
        <f>Planstart+(A9-1)*7</f>
        <v/>
      </c>
      <c r="C9" s="23">
        <f>INDEX(Plan_13W!$C$13:$O$13,A9)</f>
        <v/>
      </c>
      <c r="D9" s="23">
        <f>SUMIFS(Debitoren!$L$5:$L$304,Debitoren!$N$5:$N$304,A9)+INDEX(Plan_13W!$C$12:$O$12,A9)</f>
        <v/>
      </c>
      <c r="E9" s="23">
        <f>SUMIFS(Debitoren!$O$5:$O$304,Debitoren!$M$5:$M$304,A9)+INDEX(Plan_13W!$C$12:$O$12,A9)</f>
        <v/>
      </c>
      <c r="F9" s="23">
        <f>INDEX(Plan_13W!$C$27:$O$27,A9)</f>
        <v/>
      </c>
      <c r="G9" s="15">
        <f>G8+C9-F9</f>
        <v/>
      </c>
      <c r="H9" s="15">
        <f>H8+D9-F9</f>
        <v/>
      </c>
      <c r="I9" s="15">
        <f>I8+E9-F9</f>
        <v/>
      </c>
      <c r="J9" s="30">
        <f>IF(G9&gt;=Schwelle,"GRÜN",IF(G9+Limite&gt;=Schwelle,"GELB","ROT"))</f>
        <v/>
      </c>
      <c r="K9" s="30">
        <f>IF(H9&gt;=Schwelle,"GRÜN",IF(H9+Limite&gt;=Schwelle,"GELB","ROT"))</f>
        <v/>
      </c>
      <c r="L9" s="30">
        <f>IF(I9&gt;=Schwelle,"GRÜN",IF(I9+Limite&gt;=Schwelle,"GELB","ROT"))</f>
        <v/>
      </c>
      <c r="M9" s="23">
        <f>Schwelle</f>
        <v/>
      </c>
    </row>
    <row r="10">
      <c r="A10" s="21">
        <f>A9+1</f>
        <v/>
      </c>
      <c r="B10" s="22">
        <f>Planstart+(A10-1)*7</f>
        <v/>
      </c>
      <c r="C10" s="23">
        <f>INDEX(Plan_13W!$C$13:$O$13,A10)</f>
        <v/>
      </c>
      <c r="D10" s="23">
        <f>SUMIFS(Debitoren!$L$5:$L$304,Debitoren!$N$5:$N$304,A10)+INDEX(Plan_13W!$C$12:$O$12,A10)</f>
        <v/>
      </c>
      <c r="E10" s="23">
        <f>SUMIFS(Debitoren!$O$5:$O$304,Debitoren!$M$5:$M$304,A10)+INDEX(Plan_13W!$C$12:$O$12,A10)</f>
        <v/>
      </c>
      <c r="F10" s="23">
        <f>INDEX(Plan_13W!$C$27:$O$27,A10)</f>
        <v/>
      </c>
      <c r="G10" s="15">
        <f>G9+C10-F10</f>
        <v/>
      </c>
      <c r="H10" s="15">
        <f>H9+D10-F10</f>
        <v/>
      </c>
      <c r="I10" s="15">
        <f>I9+E10-F10</f>
        <v/>
      </c>
      <c r="J10" s="30">
        <f>IF(G10&gt;=Schwelle,"GRÜN",IF(G10+Limite&gt;=Schwelle,"GELB","ROT"))</f>
        <v/>
      </c>
      <c r="K10" s="30">
        <f>IF(H10&gt;=Schwelle,"GRÜN",IF(H10+Limite&gt;=Schwelle,"GELB","ROT"))</f>
        <v/>
      </c>
      <c r="L10" s="30">
        <f>IF(I10&gt;=Schwelle,"GRÜN",IF(I10+Limite&gt;=Schwelle,"GELB","ROT"))</f>
        <v/>
      </c>
      <c r="M10" s="23">
        <f>Schwelle</f>
        <v/>
      </c>
    </row>
    <row r="11">
      <c r="A11" s="21">
        <f>A10+1</f>
        <v/>
      </c>
      <c r="B11" s="22">
        <f>Planstart+(A11-1)*7</f>
        <v/>
      </c>
      <c r="C11" s="23">
        <f>INDEX(Plan_13W!$C$13:$O$13,A11)</f>
        <v/>
      </c>
      <c r="D11" s="23">
        <f>SUMIFS(Debitoren!$L$5:$L$304,Debitoren!$N$5:$N$304,A11)+INDEX(Plan_13W!$C$12:$O$12,A11)</f>
        <v/>
      </c>
      <c r="E11" s="23">
        <f>SUMIFS(Debitoren!$O$5:$O$304,Debitoren!$M$5:$M$304,A11)+INDEX(Plan_13W!$C$12:$O$12,A11)</f>
        <v/>
      </c>
      <c r="F11" s="23">
        <f>INDEX(Plan_13W!$C$27:$O$27,A11)</f>
        <v/>
      </c>
      <c r="G11" s="15">
        <f>G10+C11-F11</f>
        <v/>
      </c>
      <c r="H11" s="15">
        <f>H10+D11-F11</f>
        <v/>
      </c>
      <c r="I11" s="15">
        <f>I10+E11-F11</f>
        <v/>
      </c>
      <c r="J11" s="30">
        <f>IF(G11&gt;=Schwelle,"GRÜN",IF(G11+Limite&gt;=Schwelle,"GELB","ROT"))</f>
        <v/>
      </c>
      <c r="K11" s="30">
        <f>IF(H11&gt;=Schwelle,"GRÜN",IF(H11+Limite&gt;=Schwelle,"GELB","ROT"))</f>
        <v/>
      </c>
      <c r="L11" s="30">
        <f>IF(I11&gt;=Schwelle,"GRÜN",IF(I11+Limite&gt;=Schwelle,"GELB","ROT"))</f>
        <v/>
      </c>
      <c r="M11" s="23">
        <f>Schwelle</f>
        <v/>
      </c>
    </row>
    <row r="12">
      <c r="A12" s="21">
        <f>A11+1</f>
        <v/>
      </c>
      <c r="B12" s="22">
        <f>Planstart+(A12-1)*7</f>
        <v/>
      </c>
      <c r="C12" s="23">
        <f>INDEX(Plan_13W!$C$13:$O$13,A12)</f>
        <v/>
      </c>
      <c r="D12" s="23">
        <f>SUMIFS(Debitoren!$L$5:$L$304,Debitoren!$N$5:$N$304,A12)+INDEX(Plan_13W!$C$12:$O$12,A12)</f>
        <v/>
      </c>
      <c r="E12" s="23">
        <f>SUMIFS(Debitoren!$O$5:$O$304,Debitoren!$M$5:$M$304,A12)+INDEX(Plan_13W!$C$12:$O$12,A12)</f>
        <v/>
      </c>
      <c r="F12" s="23">
        <f>INDEX(Plan_13W!$C$27:$O$27,A12)</f>
        <v/>
      </c>
      <c r="G12" s="15">
        <f>G11+C12-F12</f>
        <v/>
      </c>
      <c r="H12" s="15">
        <f>H11+D12-F12</f>
        <v/>
      </c>
      <c r="I12" s="15">
        <f>I11+E12-F12</f>
        <v/>
      </c>
      <c r="J12" s="30">
        <f>IF(G12&gt;=Schwelle,"GRÜN",IF(G12+Limite&gt;=Schwelle,"GELB","ROT"))</f>
        <v/>
      </c>
      <c r="K12" s="30">
        <f>IF(H12&gt;=Schwelle,"GRÜN",IF(H12+Limite&gt;=Schwelle,"GELB","ROT"))</f>
        <v/>
      </c>
      <c r="L12" s="30">
        <f>IF(I12&gt;=Schwelle,"GRÜN",IF(I12+Limite&gt;=Schwelle,"GELB","ROT"))</f>
        <v/>
      </c>
      <c r="M12" s="23">
        <f>Schwelle</f>
        <v/>
      </c>
    </row>
    <row r="13">
      <c r="A13" s="21">
        <f>A12+1</f>
        <v/>
      </c>
      <c r="B13" s="22">
        <f>Planstart+(A13-1)*7</f>
        <v/>
      </c>
      <c r="C13" s="23">
        <f>INDEX(Plan_13W!$C$13:$O$13,A13)</f>
        <v/>
      </c>
      <c r="D13" s="23">
        <f>SUMIFS(Debitoren!$L$5:$L$304,Debitoren!$N$5:$N$304,A13)+INDEX(Plan_13W!$C$12:$O$12,A13)</f>
        <v/>
      </c>
      <c r="E13" s="23">
        <f>SUMIFS(Debitoren!$O$5:$O$304,Debitoren!$M$5:$M$304,A13)+INDEX(Plan_13W!$C$12:$O$12,A13)</f>
        <v/>
      </c>
      <c r="F13" s="23">
        <f>INDEX(Plan_13W!$C$27:$O$27,A13)</f>
        <v/>
      </c>
      <c r="G13" s="15">
        <f>G12+C13-F13</f>
        <v/>
      </c>
      <c r="H13" s="15">
        <f>H12+D13-F13</f>
        <v/>
      </c>
      <c r="I13" s="15">
        <f>I12+E13-F13</f>
        <v/>
      </c>
      <c r="J13" s="30">
        <f>IF(G13&gt;=Schwelle,"GRÜN",IF(G13+Limite&gt;=Schwelle,"GELB","ROT"))</f>
        <v/>
      </c>
      <c r="K13" s="30">
        <f>IF(H13&gt;=Schwelle,"GRÜN",IF(H13+Limite&gt;=Schwelle,"GELB","ROT"))</f>
        <v/>
      </c>
      <c r="L13" s="30">
        <f>IF(I13&gt;=Schwelle,"GRÜN",IF(I13+Limite&gt;=Schwelle,"GELB","ROT"))</f>
        <v/>
      </c>
      <c r="M13" s="23">
        <f>Schwelle</f>
        <v/>
      </c>
    </row>
    <row r="14">
      <c r="A14" s="21">
        <f>A13+1</f>
        <v/>
      </c>
      <c r="B14" s="22">
        <f>Planstart+(A14-1)*7</f>
        <v/>
      </c>
      <c r="C14" s="23">
        <f>INDEX(Plan_13W!$C$13:$O$13,A14)</f>
        <v/>
      </c>
      <c r="D14" s="23">
        <f>SUMIFS(Debitoren!$L$5:$L$304,Debitoren!$N$5:$N$304,A14)+INDEX(Plan_13W!$C$12:$O$12,A14)</f>
        <v/>
      </c>
      <c r="E14" s="23">
        <f>SUMIFS(Debitoren!$O$5:$O$304,Debitoren!$M$5:$M$304,A14)+INDEX(Plan_13W!$C$12:$O$12,A14)</f>
        <v/>
      </c>
      <c r="F14" s="23">
        <f>INDEX(Plan_13W!$C$27:$O$27,A14)</f>
        <v/>
      </c>
      <c r="G14" s="15">
        <f>G13+C14-F14</f>
        <v/>
      </c>
      <c r="H14" s="15">
        <f>H13+D14-F14</f>
        <v/>
      </c>
      <c r="I14" s="15">
        <f>I13+E14-F14</f>
        <v/>
      </c>
      <c r="J14" s="30">
        <f>IF(G14&gt;=Schwelle,"GRÜN",IF(G14+Limite&gt;=Schwelle,"GELB","ROT"))</f>
        <v/>
      </c>
      <c r="K14" s="30">
        <f>IF(H14&gt;=Schwelle,"GRÜN",IF(H14+Limite&gt;=Schwelle,"GELB","ROT"))</f>
        <v/>
      </c>
      <c r="L14" s="30">
        <f>IF(I14&gt;=Schwelle,"GRÜN",IF(I14+Limite&gt;=Schwelle,"GELB","ROT"))</f>
        <v/>
      </c>
      <c r="M14" s="23">
        <f>Schwelle</f>
        <v/>
      </c>
    </row>
    <row r="15">
      <c r="A15" s="21">
        <f>A14+1</f>
        <v/>
      </c>
      <c r="B15" s="22">
        <f>Planstart+(A15-1)*7</f>
        <v/>
      </c>
      <c r="C15" s="23">
        <f>INDEX(Plan_13W!$C$13:$O$13,A15)</f>
        <v/>
      </c>
      <c r="D15" s="23">
        <f>SUMIFS(Debitoren!$L$5:$L$304,Debitoren!$N$5:$N$304,A15)+INDEX(Plan_13W!$C$12:$O$12,A15)</f>
        <v/>
      </c>
      <c r="E15" s="23">
        <f>SUMIFS(Debitoren!$O$5:$O$304,Debitoren!$M$5:$M$304,A15)+INDEX(Plan_13W!$C$12:$O$12,A15)</f>
        <v/>
      </c>
      <c r="F15" s="23">
        <f>INDEX(Plan_13W!$C$27:$O$27,A15)</f>
        <v/>
      </c>
      <c r="G15" s="15">
        <f>G14+C15-F15</f>
        <v/>
      </c>
      <c r="H15" s="15">
        <f>H14+D15-F15</f>
        <v/>
      </c>
      <c r="I15" s="15">
        <f>I14+E15-F15</f>
        <v/>
      </c>
      <c r="J15" s="30">
        <f>IF(G15&gt;=Schwelle,"GRÜN",IF(G15+Limite&gt;=Schwelle,"GELB","ROT"))</f>
        <v/>
      </c>
      <c r="K15" s="30">
        <f>IF(H15&gt;=Schwelle,"GRÜN",IF(H15+Limite&gt;=Schwelle,"GELB","ROT"))</f>
        <v/>
      </c>
      <c r="L15" s="30">
        <f>IF(I15&gt;=Schwelle,"GRÜN",IF(I15+Limite&gt;=Schwelle,"GELB","ROT"))</f>
        <v/>
      </c>
      <c r="M15" s="23">
        <f>Schwelle</f>
        <v/>
      </c>
    </row>
    <row r="16">
      <c r="A16" s="21">
        <f>A15+1</f>
        <v/>
      </c>
      <c r="B16" s="22">
        <f>Planstart+(A16-1)*7</f>
        <v/>
      </c>
      <c r="C16" s="23">
        <f>INDEX(Plan_13W!$C$13:$O$13,A16)</f>
        <v/>
      </c>
      <c r="D16" s="23">
        <f>SUMIFS(Debitoren!$L$5:$L$304,Debitoren!$N$5:$N$304,A16)+INDEX(Plan_13W!$C$12:$O$12,A16)</f>
        <v/>
      </c>
      <c r="E16" s="23">
        <f>SUMIFS(Debitoren!$O$5:$O$304,Debitoren!$M$5:$M$304,A16)+INDEX(Plan_13W!$C$12:$O$12,A16)</f>
        <v/>
      </c>
      <c r="F16" s="23">
        <f>INDEX(Plan_13W!$C$27:$O$27,A16)</f>
        <v/>
      </c>
      <c r="G16" s="15">
        <f>G15+C16-F16</f>
        <v/>
      </c>
      <c r="H16" s="15">
        <f>H15+D16-F16</f>
        <v/>
      </c>
      <c r="I16" s="15">
        <f>I15+E16-F16</f>
        <v/>
      </c>
      <c r="J16" s="30">
        <f>IF(G16&gt;=Schwelle,"GRÜN",IF(G16+Limite&gt;=Schwelle,"GELB","ROT"))</f>
        <v/>
      </c>
      <c r="K16" s="30">
        <f>IF(H16&gt;=Schwelle,"GRÜN",IF(H16+Limite&gt;=Schwelle,"GELB","ROT"))</f>
        <v/>
      </c>
      <c r="L16" s="30">
        <f>IF(I16&gt;=Schwelle,"GRÜN",IF(I16+Limite&gt;=Schwelle,"GELB","ROT"))</f>
        <v/>
      </c>
      <c r="M16" s="23">
        <f>Schwelle</f>
        <v/>
      </c>
    </row>
    <row r="17">
      <c r="A17" s="21">
        <f>A16+1</f>
        <v/>
      </c>
      <c r="B17" s="22">
        <f>Planstart+(A17-1)*7</f>
        <v/>
      </c>
      <c r="C17" s="23">
        <f>INDEX(Plan_13W!$C$13:$O$13,A17)</f>
        <v/>
      </c>
      <c r="D17" s="23">
        <f>SUMIFS(Debitoren!$L$5:$L$304,Debitoren!$N$5:$N$304,A17)+INDEX(Plan_13W!$C$12:$O$12,A17)</f>
        <v/>
      </c>
      <c r="E17" s="23">
        <f>SUMIFS(Debitoren!$O$5:$O$304,Debitoren!$M$5:$M$304,A17)+INDEX(Plan_13W!$C$12:$O$12,A17)</f>
        <v/>
      </c>
      <c r="F17" s="23">
        <f>INDEX(Plan_13W!$C$27:$O$27,A17)</f>
        <v/>
      </c>
      <c r="G17" s="15">
        <f>G16+C17-F17</f>
        <v/>
      </c>
      <c r="H17" s="15">
        <f>H16+D17-F17</f>
        <v/>
      </c>
      <c r="I17" s="15">
        <f>I16+E17-F17</f>
        <v/>
      </c>
      <c r="J17" s="30">
        <f>IF(G17&gt;=Schwelle,"GRÜN",IF(G17+Limite&gt;=Schwelle,"GELB","ROT"))</f>
        <v/>
      </c>
      <c r="K17" s="30">
        <f>IF(H17&gt;=Schwelle,"GRÜN",IF(H17+Limite&gt;=Schwelle,"GELB","ROT"))</f>
        <v/>
      </c>
      <c r="L17" s="30">
        <f>IF(I17&gt;=Schwelle,"GRÜN",IF(I17+Limite&gt;=Schwelle,"GELB","ROT"))</f>
        <v/>
      </c>
      <c r="M17" s="23">
        <f>Schwelle</f>
        <v/>
      </c>
    </row>
    <row r="19">
      <c r="A19" s="35" t="inlineStr">
        <is>
          <t>Erste rote Woche je Szenario</t>
        </is>
      </c>
      <c r="J19" s="36">
        <f>IFERROR(MATCH("ROT",J5:J17,0),"keine")</f>
        <v/>
      </c>
      <c r="K19" s="36">
        <f>IFERROR(MATCH("ROT",K5:K17,0),"keine")</f>
        <v/>
      </c>
      <c r="L19" s="36">
        <f>IFERROR(MATCH("ROT",L5:L17,0),"keine")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J5:L17">
    <cfRule type="cellIs" priority="1" operator="equal" dxfId="3">
      <formula>"GRÜN"</formula>
    </cfRule>
    <cfRule type="cellIs" priority="2" operator="equal" dxfId="4">
      <formula>"GELB"</formula>
    </cfRule>
    <cfRule type="cellIs" priority="3" operator="equal" dxfId="5">
      <formula>"ROT"</formula>
    </cfRule>
  </conditionalFormatting>
  <conditionalFormatting sqref="G5:I17">
    <cfRule type="cellIs" priority="4" operator="lessThan" dxfId="6">
      <formula>0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4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5" customWidth="1" min="5" max="5"/>
    <col width="13" customWidth="1" min="6" max="6"/>
    <col width="9" customWidth="1" min="7" max="7"/>
    <col width="34" customWidth="1" min="8" max="8"/>
    <col width="40" customWidth="1" min="9" max="9"/>
  </cols>
  <sheetData>
    <row r="1">
      <c r="A1" s="1" t="inlineStr">
        <is>
          <t>Plan/Ist-Vergleich</t>
        </is>
      </c>
    </row>
    <row r="2">
      <c r="A2" s="4" t="inlineStr">
        <is>
          <t>Plan vor dem Rollieren aus Plan_13W Spalte C als Wert einfügen (Inhalte einfügen, Werte). Ist aus dem Bankkonto. Abweichungen über der Toleranz (Stammdaten) werden markiert.</t>
        </is>
      </c>
    </row>
    <row r="3">
      <c r="A3" s="10" t="inlineStr">
        <is>
          <t>BEISPIEL: Werte in grauen Feldern sind fiktive Beispielwerte. Vor Gebrauch überschreiben oder löschen.</t>
        </is>
      </c>
    </row>
    <row r="4" ht="22" customHeight="1">
      <c r="A4" s="6" t="inlineStr">
        <is>
          <t>Woche ab</t>
        </is>
      </c>
      <c r="B4" s="6" t="inlineStr">
        <is>
          <t>Position</t>
        </is>
      </c>
      <c r="C4" s="6" t="inlineStr">
        <is>
          <t>Plan CHF</t>
        </is>
      </c>
      <c r="D4" s="6" t="inlineStr">
        <is>
          <t>Ist CHF</t>
        </is>
      </c>
      <c r="E4" s="6" t="inlineStr">
        <is>
          <t>Abweichung CHF</t>
        </is>
      </c>
      <c r="F4" s="6" t="inlineStr">
        <is>
          <t>Abweichung %</t>
        </is>
      </c>
      <c r="G4" s="6" t="inlineStr">
        <is>
          <t>Prüfen</t>
        </is>
      </c>
      <c r="H4" s="6" t="inlineStr">
        <is>
          <t>Ursache</t>
        </is>
      </c>
      <c r="I4" s="6" t="inlineStr">
        <is>
          <t>Massnahme</t>
        </is>
      </c>
    </row>
    <row r="5">
      <c r="A5" s="14" t="n">
        <v>46328</v>
      </c>
      <c r="B5" s="12" t="inlineStr">
        <is>
          <t>Total Einzahlungen</t>
        </is>
      </c>
      <c r="C5" s="16" t="n">
        <v>185000</v>
      </c>
      <c r="D5" s="16" t="n">
        <v>130000</v>
      </c>
      <c r="E5" s="23">
        <f>IF(OR($C5="",$D5=""),"",$D5-$C5)</f>
        <v/>
      </c>
      <c r="F5" s="37">
        <f>IF($E5="","",IF($C5=0,"",$E5/$C5))</f>
        <v/>
      </c>
      <c r="G5" s="13">
        <f>IF($F5="","",IF(ABS($F5)&gt;Toleranz,"prüfen",""))</f>
        <v/>
      </c>
      <c r="H5" s="12" t="inlineStr">
        <is>
          <t>zwei Kunden nicht bezahlt</t>
        </is>
      </c>
      <c r="I5" s="12" t="inlineStr">
        <is>
          <t>Anruf, Verzug in Blatt Kunden erhöhen</t>
        </is>
      </c>
    </row>
    <row r="6">
      <c r="A6" s="14" t="n">
        <v>46328</v>
      </c>
      <c r="B6" s="12" t="inlineStr">
        <is>
          <t>Lieferanten und Sachaufwand</t>
        </is>
      </c>
      <c r="C6" s="16" t="n">
        <v>100000</v>
      </c>
      <c r="D6" s="16" t="n">
        <v>104000</v>
      </c>
      <c r="E6" s="23">
        <f>IF(OR($C6="",$D6=""),"",$D6-$C6)</f>
        <v/>
      </c>
      <c r="F6" s="37">
        <f>IF($E6="","",IF($C6=0,"",$E6/$C6))</f>
        <v/>
      </c>
      <c r="G6" s="13">
        <f>IF($F6="","",IF(ABS($F6)&gt;Toleranz,"prüfen",""))</f>
        <v/>
      </c>
      <c r="H6" s="12" t="n"/>
      <c r="I6" s="12" t="n"/>
    </row>
    <row r="7">
      <c r="A7" s="14" t="n"/>
      <c r="B7" s="12" t="n"/>
      <c r="C7" s="16" t="n"/>
      <c r="D7" s="16" t="n"/>
      <c r="E7" s="23">
        <f>IF(OR($C7="",$D7=""),"",$D7-$C7)</f>
        <v/>
      </c>
      <c r="F7" s="37">
        <f>IF($E7="","",IF($C7=0,"",$E7/$C7))</f>
        <v/>
      </c>
      <c r="G7" s="13">
        <f>IF($F7="","",IF(ABS($F7)&gt;Toleranz,"prüfen",""))</f>
        <v/>
      </c>
      <c r="H7" s="12" t="n"/>
      <c r="I7" s="12" t="n"/>
    </row>
    <row r="8">
      <c r="A8" s="14" t="n"/>
      <c r="B8" s="12" t="n"/>
      <c r="C8" s="16" t="n"/>
      <c r="D8" s="16" t="n"/>
      <c r="E8" s="23">
        <f>IF(OR($C8="",$D8=""),"",$D8-$C8)</f>
        <v/>
      </c>
      <c r="F8" s="37">
        <f>IF($E8="","",IF($C8=0,"",$E8/$C8))</f>
        <v/>
      </c>
      <c r="G8" s="13">
        <f>IF($F8="","",IF(ABS($F8)&gt;Toleranz,"prüfen",""))</f>
        <v/>
      </c>
      <c r="H8" s="12" t="n"/>
      <c r="I8" s="12" t="n"/>
    </row>
    <row r="9">
      <c r="A9" s="14" t="n"/>
      <c r="B9" s="12" t="n"/>
      <c r="C9" s="16" t="n"/>
      <c r="D9" s="16" t="n"/>
      <c r="E9" s="23">
        <f>IF(OR($C9="",$D9=""),"",$D9-$C9)</f>
        <v/>
      </c>
      <c r="F9" s="37">
        <f>IF($E9="","",IF($C9=0,"",$E9/$C9))</f>
        <v/>
      </c>
      <c r="G9" s="13">
        <f>IF($F9="","",IF(ABS($F9)&gt;Toleranz,"prüfen",""))</f>
        <v/>
      </c>
      <c r="H9" s="12" t="n"/>
      <c r="I9" s="12" t="n"/>
    </row>
    <row r="10">
      <c r="A10" s="14" t="n"/>
      <c r="B10" s="12" t="n"/>
      <c r="C10" s="16" t="n"/>
      <c r="D10" s="16" t="n"/>
      <c r="E10" s="23">
        <f>IF(OR($C10="",$D10=""),"",$D10-$C10)</f>
        <v/>
      </c>
      <c r="F10" s="37">
        <f>IF($E10="","",IF($C10=0,"",$E10/$C10))</f>
        <v/>
      </c>
      <c r="G10" s="13">
        <f>IF($F10="","",IF(ABS($F10)&gt;Toleranz,"prüfen",""))</f>
        <v/>
      </c>
      <c r="H10" s="12" t="n"/>
      <c r="I10" s="12" t="n"/>
    </row>
    <row r="11">
      <c r="A11" s="14" t="n"/>
      <c r="B11" s="12" t="n"/>
      <c r="C11" s="16" t="n"/>
      <c r="D11" s="16" t="n"/>
      <c r="E11" s="23">
        <f>IF(OR($C11="",$D11=""),"",$D11-$C11)</f>
        <v/>
      </c>
      <c r="F11" s="37">
        <f>IF($E11="","",IF($C11=0,"",$E11/$C11))</f>
        <v/>
      </c>
      <c r="G11" s="13">
        <f>IF($F11="","",IF(ABS($F11)&gt;Toleranz,"prüfen",""))</f>
        <v/>
      </c>
      <c r="H11" s="12" t="n"/>
      <c r="I11" s="12" t="n"/>
    </row>
    <row r="12">
      <c r="A12" s="14" t="n"/>
      <c r="B12" s="12" t="n"/>
      <c r="C12" s="16" t="n"/>
      <c r="D12" s="16" t="n"/>
      <c r="E12" s="23">
        <f>IF(OR($C12="",$D12=""),"",$D12-$C12)</f>
        <v/>
      </c>
      <c r="F12" s="37">
        <f>IF($E12="","",IF($C12=0,"",$E12/$C12))</f>
        <v/>
      </c>
      <c r="G12" s="13">
        <f>IF($F12="","",IF(ABS($F12)&gt;Toleranz,"prüfen",""))</f>
        <v/>
      </c>
      <c r="H12" s="12" t="n"/>
      <c r="I12" s="12" t="n"/>
    </row>
    <row r="13">
      <c r="A13" s="14" t="n"/>
      <c r="B13" s="12" t="n"/>
      <c r="C13" s="16" t="n"/>
      <c r="D13" s="16" t="n"/>
      <c r="E13" s="23">
        <f>IF(OR($C13="",$D13=""),"",$D13-$C13)</f>
        <v/>
      </c>
      <c r="F13" s="37">
        <f>IF($E13="","",IF($C13=0,"",$E13/$C13))</f>
        <v/>
      </c>
      <c r="G13" s="13">
        <f>IF($F13="","",IF(ABS($F13)&gt;Toleranz,"prüfen",""))</f>
        <v/>
      </c>
      <c r="H13" s="12" t="n"/>
      <c r="I13" s="12" t="n"/>
    </row>
    <row r="14">
      <c r="A14" s="14" t="n"/>
      <c r="B14" s="12" t="n"/>
      <c r="C14" s="16" t="n"/>
      <c r="D14" s="16" t="n"/>
      <c r="E14" s="23">
        <f>IF(OR($C14="",$D14=""),"",$D14-$C14)</f>
        <v/>
      </c>
      <c r="F14" s="37">
        <f>IF($E14="","",IF($C14=0,"",$E14/$C14))</f>
        <v/>
      </c>
      <c r="G14" s="13">
        <f>IF($F14="","",IF(ABS($F14)&gt;Toleranz,"prüfen",""))</f>
        <v/>
      </c>
      <c r="H14" s="12" t="n"/>
      <c r="I14" s="12" t="n"/>
    </row>
    <row r="15">
      <c r="A15" s="14" t="n"/>
      <c r="B15" s="12" t="n"/>
      <c r="C15" s="16" t="n"/>
      <c r="D15" s="16" t="n"/>
      <c r="E15" s="23">
        <f>IF(OR($C15="",$D15=""),"",$D15-$C15)</f>
        <v/>
      </c>
      <c r="F15" s="37">
        <f>IF($E15="","",IF($C15=0,"",$E15/$C15))</f>
        <v/>
      </c>
      <c r="G15" s="13">
        <f>IF($F15="","",IF(ABS($F15)&gt;Toleranz,"prüfen",""))</f>
        <v/>
      </c>
      <c r="H15" s="12" t="n"/>
      <c r="I15" s="12" t="n"/>
    </row>
    <row r="16">
      <c r="A16" s="14" t="n"/>
      <c r="B16" s="12" t="n"/>
      <c r="C16" s="16" t="n"/>
      <c r="D16" s="16" t="n"/>
      <c r="E16" s="23">
        <f>IF(OR($C16="",$D16=""),"",$D16-$C16)</f>
        <v/>
      </c>
      <c r="F16" s="37">
        <f>IF($E16="","",IF($C16=0,"",$E16/$C16))</f>
        <v/>
      </c>
      <c r="G16" s="13">
        <f>IF($F16="","",IF(ABS($F16)&gt;Toleranz,"prüfen",""))</f>
        <v/>
      </c>
      <c r="H16" s="12" t="n"/>
      <c r="I16" s="12" t="n"/>
    </row>
    <row r="17">
      <c r="A17" s="14" t="n"/>
      <c r="B17" s="12" t="n"/>
      <c r="C17" s="16" t="n"/>
      <c r="D17" s="16" t="n"/>
      <c r="E17" s="23">
        <f>IF(OR($C17="",$D17=""),"",$D17-$C17)</f>
        <v/>
      </c>
      <c r="F17" s="37">
        <f>IF($E17="","",IF($C17=0,"",$E17/$C17))</f>
        <v/>
      </c>
      <c r="G17" s="13">
        <f>IF($F17="","",IF(ABS($F17)&gt;Toleranz,"prüfen",""))</f>
        <v/>
      </c>
      <c r="H17" s="12" t="n"/>
      <c r="I17" s="12" t="n"/>
    </row>
    <row r="18">
      <c r="A18" s="14" t="n"/>
      <c r="B18" s="12" t="n"/>
      <c r="C18" s="16" t="n"/>
      <c r="D18" s="16" t="n"/>
      <c r="E18" s="23">
        <f>IF(OR($C18="",$D18=""),"",$D18-$C18)</f>
        <v/>
      </c>
      <c r="F18" s="37">
        <f>IF($E18="","",IF($C18=0,"",$E18/$C18))</f>
        <v/>
      </c>
      <c r="G18" s="13">
        <f>IF($F18="","",IF(ABS($F18)&gt;Toleranz,"prüfen",""))</f>
        <v/>
      </c>
      <c r="H18" s="12" t="n"/>
      <c r="I18" s="12" t="n"/>
    </row>
    <row r="19">
      <c r="A19" s="14" t="n"/>
      <c r="B19" s="12" t="n"/>
      <c r="C19" s="16" t="n"/>
      <c r="D19" s="16" t="n"/>
      <c r="E19" s="23">
        <f>IF(OR($C19="",$D19=""),"",$D19-$C19)</f>
        <v/>
      </c>
      <c r="F19" s="37">
        <f>IF($E19="","",IF($C19=0,"",$E19/$C19))</f>
        <v/>
      </c>
      <c r="G19" s="13">
        <f>IF($F19="","",IF(ABS($F19)&gt;Toleranz,"prüfen",""))</f>
        <v/>
      </c>
      <c r="H19" s="12" t="n"/>
      <c r="I19" s="12" t="n"/>
    </row>
    <row r="20">
      <c r="A20" s="14" t="n"/>
      <c r="B20" s="12" t="n"/>
      <c r="C20" s="16" t="n"/>
      <c r="D20" s="16" t="n"/>
      <c r="E20" s="23">
        <f>IF(OR($C20="",$D20=""),"",$D20-$C20)</f>
        <v/>
      </c>
      <c r="F20" s="37">
        <f>IF($E20="","",IF($C20=0,"",$E20/$C20))</f>
        <v/>
      </c>
      <c r="G20" s="13">
        <f>IF($F20="","",IF(ABS($F20)&gt;Toleranz,"prüfen",""))</f>
        <v/>
      </c>
      <c r="H20" s="12" t="n"/>
      <c r="I20" s="12" t="n"/>
    </row>
    <row r="21">
      <c r="A21" s="14" t="n"/>
      <c r="B21" s="12" t="n"/>
      <c r="C21" s="16" t="n"/>
      <c r="D21" s="16" t="n"/>
      <c r="E21" s="23">
        <f>IF(OR($C21="",$D21=""),"",$D21-$C21)</f>
        <v/>
      </c>
      <c r="F21" s="37">
        <f>IF($E21="","",IF($C21=0,"",$E21/$C21))</f>
        <v/>
      </c>
      <c r="G21" s="13">
        <f>IF($F21="","",IF(ABS($F21)&gt;Toleranz,"prüfen",""))</f>
        <v/>
      </c>
      <c r="H21" s="12" t="n"/>
      <c r="I21" s="12" t="n"/>
    </row>
    <row r="22">
      <c r="A22" s="14" t="n"/>
      <c r="B22" s="12" t="n"/>
      <c r="C22" s="16" t="n"/>
      <c r="D22" s="16" t="n"/>
      <c r="E22" s="23">
        <f>IF(OR($C22="",$D22=""),"",$D22-$C22)</f>
        <v/>
      </c>
      <c r="F22" s="37">
        <f>IF($E22="","",IF($C22=0,"",$E22/$C22))</f>
        <v/>
      </c>
      <c r="G22" s="13">
        <f>IF($F22="","",IF(ABS($F22)&gt;Toleranz,"prüfen",""))</f>
        <v/>
      </c>
      <c r="H22" s="12" t="n"/>
      <c r="I22" s="12" t="n"/>
    </row>
    <row r="23">
      <c r="A23" s="14" t="n"/>
      <c r="B23" s="12" t="n"/>
      <c r="C23" s="16" t="n"/>
      <c r="D23" s="16" t="n"/>
      <c r="E23" s="23">
        <f>IF(OR($C23="",$D23=""),"",$D23-$C23)</f>
        <v/>
      </c>
      <c r="F23" s="37">
        <f>IF($E23="","",IF($C23=0,"",$E23/$C23))</f>
        <v/>
      </c>
      <c r="G23" s="13">
        <f>IF($F23="","",IF(ABS($F23)&gt;Toleranz,"prüfen",""))</f>
        <v/>
      </c>
      <c r="H23" s="12" t="n"/>
      <c r="I23" s="12" t="n"/>
    </row>
    <row r="24">
      <c r="A24" s="14" t="n"/>
      <c r="B24" s="12" t="n"/>
      <c r="C24" s="16" t="n"/>
      <c r="D24" s="16" t="n"/>
      <c r="E24" s="23">
        <f>IF(OR($C24="",$D24=""),"",$D24-$C24)</f>
        <v/>
      </c>
      <c r="F24" s="37">
        <f>IF($E24="","",IF($C24=0,"",$E24/$C24))</f>
        <v/>
      </c>
      <c r="G24" s="13">
        <f>IF($F24="","",IF(ABS($F24)&gt;Toleranz,"prüfen",""))</f>
        <v/>
      </c>
      <c r="H24" s="12" t="n"/>
      <c r="I24" s="12" t="n"/>
    </row>
    <row r="25">
      <c r="A25" s="14" t="n"/>
      <c r="B25" s="12" t="n"/>
      <c r="C25" s="16" t="n"/>
      <c r="D25" s="16" t="n"/>
      <c r="E25" s="23">
        <f>IF(OR($C25="",$D25=""),"",$D25-$C25)</f>
        <v/>
      </c>
      <c r="F25" s="37">
        <f>IF($E25="","",IF($C25=0,"",$E25/$C25))</f>
        <v/>
      </c>
      <c r="G25" s="13">
        <f>IF($F25="","",IF(ABS($F25)&gt;Toleranz,"prüfen",""))</f>
        <v/>
      </c>
      <c r="H25" s="12" t="n"/>
      <c r="I25" s="12" t="n"/>
    </row>
    <row r="26">
      <c r="A26" s="14" t="n"/>
      <c r="B26" s="12" t="n"/>
      <c r="C26" s="16" t="n"/>
      <c r="D26" s="16" t="n"/>
      <c r="E26" s="23">
        <f>IF(OR($C26="",$D26=""),"",$D26-$C26)</f>
        <v/>
      </c>
      <c r="F26" s="37">
        <f>IF($E26="","",IF($C26=0,"",$E26/$C26))</f>
        <v/>
      </c>
      <c r="G26" s="13">
        <f>IF($F26="","",IF(ABS($F26)&gt;Toleranz,"prüfen",""))</f>
        <v/>
      </c>
      <c r="H26" s="12" t="n"/>
      <c r="I26" s="12" t="n"/>
    </row>
    <row r="27">
      <c r="A27" s="14" t="n"/>
      <c r="B27" s="12" t="n"/>
      <c r="C27" s="16" t="n"/>
      <c r="D27" s="16" t="n"/>
      <c r="E27" s="23">
        <f>IF(OR($C27="",$D27=""),"",$D27-$C27)</f>
        <v/>
      </c>
      <c r="F27" s="37">
        <f>IF($E27="","",IF($C27=0,"",$E27/$C27))</f>
        <v/>
      </c>
      <c r="G27" s="13">
        <f>IF($F27="","",IF(ABS($F27)&gt;Toleranz,"prüfen",""))</f>
        <v/>
      </c>
      <c r="H27" s="12" t="n"/>
      <c r="I27" s="12" t="n"/>
    </row>
    <row r="28">
      <c r="A28" s="14" t="n"/>
      <c r="B28" s="12" t="n"/>
      <c r="C28" s="16" t="n"/>
      <c r="D28" s="16" t="n"/>
      <c r="E28" s="23">
        <f>IF(OR($C28="",$D28=""),"",$D28-$C28)</f>
        <v/>
      </c>
      <c r="F28" s="37">
        <f>IF($E28="","",IF($C28=0,"",$E28/$C28))</f>
        <v/>
      </c>
      <c r="G28" s="13">
        <f>IF($F28="","",IF(ABS($F28)&gt;Toleranz,"prüfen",""))</f>
        <v/>
      </c>
      <c r="H28" s="12" t="n"/>
      <c r="I28" s="12" t="n"/>
    </row>
    <row r="29">
      <c r="A29" s="14" t="n"/>
      <c r="B29" s="12" t="n"/>
      <c r="C29" s="16" t="n"/>
      <c r="D29" s="16" t="n"/>
      <c r="E29" s="23">
        <f>IF(OR($C29="",$D29=""),"",$D29-$C29)</f>
        <v/>
      </c>
      <c r="F29" s="37">
        <f>IF($E29="","",IF($C29=0,"",$E29/$C29))</f>
        <v/>
      </c>
      <c r="G29" s="13">
        <f>IF($F29="","",IF(ABS($F29)&gt;Toleranz,"prüfen",""))</f>
        <v/>
      </c>
      <c r="H29" s="12" t="n"/>
      <c r="I29" s="12" t="n"/>
    </row>
    <row r="30">
      <c r="A30" s="14" t="n"/>
      <c r="B30" s="12" t="n"/>
      <c r="C30" s="16" t="n"/>
      <c r="D30" s="16" t="n"/>
      <c r="E30" s="23">
        <f>IF(OR($C30="",$D30=""),"",$D30-$C30)</f>
        <v/>
      </c>
      <c r="F30" s="37">
        <f>IF($E30="","",IF($C30=0,"",$E30/$C30))</f>
        <v/>
      </c>
      <c r="G30" s="13">
        <f>IF($F30="","",IF(ABS($F30)&gt;Toleranz,"prüfen",""))</f>
        <v/>
      </c>
      <c r="H30" s="12" t="n"/>
      <c r="I30" s="12" t="n"/>
    </row>
    <row r="31">
      <c r="A31" s="14" t="n"/>
      <c r="B31" s="12" t="n"/>
      <c r="C31" s="16" t="n"/>
      <c r="D31" s="16" t="n"/>
      <c r="E31" s="23">
        <f>IF(OR($C31="",$D31=""),"",$D31-$C31)</f>
        <v/>
      </c>
      <c r="F31" s="37">
        <f>IF($E31="","",IF($C31=0,"",$E31/$C31))</f>
        <v/>
      </c>
      <c r="G31" s="13">
        <f>IF($F31="","",IF(ABS($F31)&gt;Toleranz,"prüfen",""))</f>
        <v/>
      </c>
      <c r="H31" s="12" t="n"/>
      <c r="I31" s="12" t="n"/>
    </row>
    <row r="32">
      <c r="A32" s="14" t="n"/>
      <c r="B32" s="12" t="n"/>
      <c r="C32" s="16" t="n"/>
      <c r="D32" s="16" t="n"/>
      <c r="E32" s="23">
        <f>IF(OR($C32="",$D32=""),"",$D32-$C32)</f>
        <v/>
      </c>
      <c r="F32" s="37">
        <f>IF($E32="","",IF($C32=0,"",$E32/$C32))</f>
        <v/>
      </c>
      <c r="G32" s="13">
        <f>IF($F32="","",IF(ABS($F32)&gt;Toleranz,"prüfen",""))</f>
        <v/>
      </c>
      <c r="H32" s="12" t="n"/>
      <c r="I32" s="12" t="n"/>
    </row>
    <row r="33">
      <c r="A33" s="14" t="n"/>
      <c r="B33" s="12" t="n"/>
      <c r="C33" s="16" t="n"/>
      <c r="D33" s="16" t="n"/>
      <c r="E33" s="23">
        <f>IF(OR($C33="",$D33=""),"",$D33-$C33)</f>
        <v/>
      </c>
      <c r="F33" s="37">
        <f>IF($E33="","",IF($C33=0,"",$E33/$C33))</f>
        <v/>
      </c>
      <c r="G33" s="13">
        <f>IF($F33="","",IF(ABS($F33)&gt;Toleranz,"prüfen",""))</f>
        <v/>
      </c>
      <c r="H33" s="12" t="n"/>
      <c r="I33" s="12" t="n"/>
    </row>
    <row r="34">
      <c r="A34" s="14" t="n"/>
      <c r="B34" s="12" t="n"/>
      <c r="C34" s="16" t="n"/>
      <c r="D34" s="16" t="n"/>
      <c r="E34" s="23">
        <f>IF(OR($C34="",$D34=""),"",$D34-$C34)</f>
        <v/>
      </c>
      <c r="F34" s="37">
        <f>IF($E34="","",IF($C34=0,"",$E34/$C34))</f>
        <v/>
      </c>
      <c r="G34" s="13">
        <f>IF($F34="","",IF(ABS($F34)&gt;Toleranz,"prüfen",""))</f>
        <v/>
      </c>
      <c r="H34" s="12" t="n"/>
      <c r="I34" s="12" t="n"/>
    </row>
    <row r="35">
      <c r="A35" s="14" t="n"/>
      <c r="B35" s="12" t="n"/>
      <c r="C35" s="16" t="n"/>
      <c r="D35" s="16" t="n"/>
      <c r="E35" s="23">
        <f>IF(OR($C35="",$D35=""),"",$D35-$C35)</f>
        <v/>
      </c>
      <c r="F35" s="37">
        <f>IF($E35="","",IF($C35=0,"",$E35/$C35))</f>
        <v/>
      </c>
      <c r="G35" s="13">
        <f>IF($F35="","",IF(ABS($F35)&gt;Toleranz,"prüfen",""))</f>
        <v/>
      </c>
      <c r="H35" s="12" t="n"/>
      <c r="I35" s="12" t="n"/>
    </row>
    <row r="36">
      <c r="A36" s="14" t="n"/>
      <c r="B36" s="12" t="n"/>
      <c r="C36" s="16" t="n"/>
      <c r="D36" s="16" t="n"/>
      <c r="E36" s="23">
        <f>IF(OR($C36="",$D36=""),"",$D36-$C36)</f>
        <v/>
      </c>
      <c r="F36" s="37">
        <f>IF($E36="","",IF($C36=0,"",$E36/$C36))</f>
        <v/>
      </c>
      <c r="G36" s="13">
        <f>IF($F36="","",IF(ABS($F36)&gt;Toleranz,"prüfen",""))</f>
        <v/>
      </c>
      <c r="H36" s="12" t="n"/>
      <c r="I36" s="12" t="n"/>
    </row>
    <row r="37">
      <c r="A37" s="14" t="n"/>
      <c r="B37" s="12" t="n"/>
      <c r="C37" s="16" t="n"/>
      <c r="D37" s="16" t="n"/>
      <c r="E37" s="23">
        <f>IF(OR($C37="",$D37=""),"",$D37-$C37)</f>
        <v/>
      </c>
      <c r="F37" s="37">
        <f>IF($E37="","",IF($C37=0,"",$E37/$C37))</f>
        <v/>
      </c>
      <c r="G37" s="13">
        <f>IF($F37="","",IF(ABS($F37)&gt;Toleranz,"prüfen",""))</f>
        <v/>
      </c>
      <c r="H37" s="12" t="n"/>
      <c r="I37" s="12" t="n"/>
    </row>
    <row r="38">
      <c r="A38" s="14" t="n"/>
      <c r="B38" s="12" t="n"/>
      <c r="C38" s="16" t="n"/>
      <c r="D38" s="16" t="n"/>
      <c r="E38" s="23">
        <f>IF(OR($C38="",$D38=""),"",$D38-$C38)</f>
        <v/>
      </c>
      <c r="F38" s="37">
        <f>IF($E38="","",IF($C38=0,"",$E38/$C38))</f>
        <v/>
      </c>
      <c r="G38" s="13">
        <f>IF($F38="","",IF(ABS($F38)&gt;Toleranz,"prüfen",""))</f>
        <v/>
      </c>
      <c r="H38" s="12" t="n"/>
      <c r="I38" s="12" t="n"/>
    </row>
    <row r="39">
      <c r="A39" s="14" t="n"/>
      <c r="B39" s="12" t="n"/>
      <c r="C39" s="16" t="n"/>
      <c r="D39" s="16" t="n"/>
      <c r="E39" s="23">
        <f>IF(OR($C39="",$D39=""),"",$D39-$C39)</f>
        <v/>
      </c>
      <c r="F39" s="37">
        <f>IF($E39="","",IF($C39=0,"",$E39/$C39))</f>
        <v/>
      </c>
      <c r="G39" s="13">
        <f>IF($F39="","",IF(ABS($F39)&gt;Toleranz,"prüfen",""))</f>
        <v/>
      </c>
      <c r="H39" s="12" t="n"/>
      <c r="I39" s="12" t="n"/>
    </row>
    <row r="40">
      <c r="A40" s="14" t="n"/>
      <c r="B40" s="12" t="n"/>
      <c r="C40" s="16" t="n"/>
      <c r="D40" s="16" t="n"/>
      <c r="E40" s="23">
        <f>IF(OR($C40="",$D40=""),"",$D40-$C40)</f>
        <v/>
      </c>
      <c r="F40" s="37">
        <f>IF($E40="","",IF($C40=0,"",$E40/$C40))</f>
        <v/>
      </c>
      <c r="G40" s="13">
        <f>IF($F40="","",IF(ABS($F40)&gt;Toleranz,"prüfen",""))</f>
        <v/>
      </c>
      <c r="H40" s="12" t="n"/>
      <c r="I40" s="12" t="n"/>
    </row>
    <row r="41">
      <c r="A41" s="14" t="n"/>
      <c r="B41" s="12" t="n"/>
      <c r="C41" s="16" t="n"/>
      <c r="D41" s="16" t="n"/>
      <c r="E41" s="23">
        <f>IF(OR($C41="",$D41=""),"",$D41-$C41)</f>
        <v/>
      </c>
      <c r="F41" s="37">
        <f>IF($E41="","",IF($C41=0,"",$E41/$C41))</f>
        <v/>
      </c>
      <c r="G41" s="13">
        <f>IF($F41="","",IF(ABS($F41)&gt;Toleranz,"prüfen",""))</f>
        <v/>
      </c>
      <c r="H41" s="12" t="n"/>
      <c r="I41" s="12" t="n"/>
    </row>
    <row r="42">
      <c r="A42" s="14" t="n"/>
      <c r="B42" s="12" t="n"/>
      <c r="C42" s="16" t="n"/>
      <c r="D42" s="16" t="n"/>
      <c r="E42" s="23">
        <f>IF(OR($C42="",$D42=""),"",$D42-$C42)</f>
        <v/>
      </c>
      <c r="F42" s="37">
        <f>IF($E42="","",IF($C42=0,"",$E42/$C42))</f>
        <v/>
      </c>
      <c r="G42" s="13">
        <f>IF($F42="","",IF(ABS($F42)&gt;Toleranz,"prüfen",""))</f>
        <v/>
      </c>
      <c r="H42" s="12" t="n"/>
      <c r="I42" s="12" t="n"/>
    </row>
    <row r="43">
      <c r="A43" s="14" t="n"/>
      <c r="B43" s="12" t="n"/>
      <c r="C43" s="16" t="n"/>
      <c r="D43" s="16" t="n"/>
      <c r="E43" s="23">
        <f>IF(OR($C43="",$D43=""),"",$D43-$C43)</f>
        <v/>
      </c>
      <c r="F43" s="37">
        <f>IF($E43="","",IF($C43=0,"",$E43/$C43))</f>
        <v/>
      </c>
      <c r="G43" s="13">
        <f>IF($F43="","",IF(ABS($F43)&gt;Toleranz,"prüfen",""))</f>
        <v/>
      </c>
      <c r="H43" s="12" t="n"/>
      <c r="I43" s="12" t="n"/>
    </row>
    <row r="44">
      <c r="A44" s="14" t="n"/>
      <c r="B44" s="12" t="n"/>
      <c r="C44" s="16" t="n"/>
      <c r="D44" s="16" t="n"/>
      <c r="E44" s="23">
        <f>IF(OR($C44="",$D44=""),"",$D44-$C44)</f>
        <v/>
      </c>
      <c r="F44" s="37">
        <f>IF($E44="","",IF($C44=0,"",$E44/$C44))</f>
        <v/>
      </c>
      <c r="G44" s="13">
        <f>IF($F44="","",IF(ABS($F44)&gt;Toleranz,"prüfen",""))</f>
        <v/>
      </c>
      <c r="H44" s="12" t="n"/>
      <c r="I44" s="12" t="n"/>
    </row>
    <row r="45">
      <c r="A45" s="14" t="n"/>
      <c r="B45" s="12" t="n"/>
      <c r="C45" s="16" t="n"/>
      <c r="D45" s="16" t="n"/>
      <c r="E45" s="23">
        <f>IF(OR($C45="",$D45=""),"",$D45-$C45)</f>
        <v/>
      </c>
      <c r="F45" s="37">
        <f>IF($E45="","",IF($C45=0,"",$E45/$C45))</f>
        <v/>
      </c>
      <c r="G45" s="13">
        <f>IF($F45="","",IF(ABS($F45)&gt;Toleranz,"prüfen",""))</f>
        <v/>
      </c>
      <c r="H45" s="12" t="n"/>
      <c r="I45" s="12" t="n"/>
    </row>
    <row r="46">
      <c r="A46" s="14" t="n"/>
      <c r="B46" s="12" t="n"/>
      <c r="C46" s="16" t="n"/>
      <c r="D46" s="16" t="n"/>
      <c r="E46" s="23">
        <f>IF(OR($C46="",$D46=""),"",$D46-$C46)</f>
        <v/>
      </c>
      <c r="F46" s="37">
        <f>IF($E46="","",IF($C46=0,"",$E46/$C46))</f>
        <v/>
      </c>
      <c r="G46" s="13">
        <f>IF($F46="","",IF(ABS($F46)&gt;Toleranz,"prüfen",""))</f>
        <v/>
      </c>
      <c r="H46" s="12" t="n"/>
      <c r="I46" s="12" t="n"/>
    </row>
    <row r="47">
      <c r="A47" s="14" t="n"/>
      <c r="B47" s="12" t="n"/>
      <c r="C47" s="16" t="n"/>
      <c r="D47" s="16" t="n"/>
      <c r="E47" s="23">
        <f>IF(OR($C47="",$D47=""),"",$D47-$C47)</f>
        <v/>
      </c>
      <c r="F47" s="37">
        <f>IF($E47="","",IF($C47=0,"",$E47/$C47))</f>
        <v/>
      </c>
      <c r="G47" s="13">
        <f>IF($F47="","",IF(ABS($F47)&gt;Toleranz,"prüfen",""))</f>
        <v/>
      </c>
      <c r="H47" s="12" t="n"/>
      <c r="I47" s="12" t="n"/>
    </row>
    <row r="48">
      <c r="A48" s="14" t="n"/>
      <c r="B48" s="12" t="n"/>
      <c r="C48" s="16" t="n"/>
      <c r="D48" s="16" t="n"/>
      <c r="E48" s="23">
        <f>IF(OR($C48="",$D48=""),"",$D48-$C48)</f>
        <v/>
      </c>
      <c r="F48" s="37">
        <f>IF($E48="","",IF($C48=0,"",$E48/$C48))</f>
        <v/>
      </c>
      <c r="G48" s="13">
        <f>IF($F48="","",IF(ABS($F48)&gt;Toleranz,"prüfen",""))</f>
        <v/>
      </c>
      <c r="H48" s="12" t="n"/>
      <c r="I48" s="12" t="n"/>
    </row>
    <row r="49">
      <c r="A49" s="14" t="n"/>
      <c r="B49" s="12" t="n"/>
      <c r="C49" s="16" t="n"/>
      <c r="D49" s="16" t="n"/>
      <c r="E49" s="23">
        <f>IF(OR($C49="",$D49=""),"",$D49-$C49)</f>
        <v/>
      </c>
      <c r="F49" s="37">
        <f>IF($E49="","",IF($C49=0,"",$E49/$C49))</f>
        <v/>
      </c>
      <c r="G49" s="13">
        <f>IF($F49="","",IF(ABS($F49)&gt;Toleranz,"prüfen",""))</f>
        <v/>
      </c>
      <c r="H49" s="12" t="n"/>
      <c r="I49" s="12" t="n"/>
    </row>
    <row r="50">
      <c r="A50" s="14" t="n"/>
      <c r="B50" s="12" t="n"/>
      <c r="C50" s="16" t="n"/>
      <c r="D50" s="16" t="n"/>
      <c r="E50" s="23">
        <f>IF(OR($C50="",$D50=""),"",$D50-$C50)</f>
        <v/>
      </c>
      <c r="F50" s="37">
        <f>IF($E50="","",IF($C50=0,"",$E50/$C50))</f>
        <v/>
      </c>
      <c r="G50" s="13">
        <f>IF($F50="","",IF(ABS($F50)&gt;Toleranz,"prüfen",""))</f>
        <v/>
      </c>
      <c r="H50" s="12" t="n"/>
      <c r="I50" s="12" t="n"/>
    </row>
    <row r="51">
      <c r="A51" s="14" t="n"/>
      <c r="B51" s="12" t="n"/>
      <c r="C51" s="16" t="n"/>
      <c r="D51" s="16" t="n"/>
      <c r="E51" s="23">
        <f>IF(OR($C51="",$D51=""),"",$D51-$C51)</f>
        <v/>
      </c>
      <c r="F51" s="37">
        <f>IF($E51="","",IF($C51=0,"",$E51/$C51))</f>
        <v/>
      </c>
      <c r="G51" s="13">
        <f>IF($F51="","",IF(ABS($F51)&gt;Toleranz,"prüfen",""))</f>
        <v/>
      </c>
      <c r="H51" s="12" t="n"/>
      <c r="I51" s="12" t="n"/>
    </row>
    <row r="52">
      <c r="A52" s="14" t="n"/>
      <c r="B52" s="12" t="n"/>
      <c r="C52" s="16" t="n"/>
      <c r="D52" s="16" t="n"/>
      <c r="E52" s="23">
        <f>IF(OR($C52="",$D52=""),"",$D52-$C52)</f>
        <v/>
      </c>
      <c r="F52" s="37">
        <f>IF($E52="","",IF($C52=0,"",$E52/$C52))</f>
        <v/>
      </c>
      <c r="G52" s="13">
        <f>IF($F52="","",IF(ABS($F52)&gt;Toleranz,"prüfen",""))</f>
        <v/>
      </c>
      <c r="H52" s="12" t="n"/>
      <c r="I52" s="12" t="n"/>
    </row>
    <row r="53">
      <c r="A53" s="14" t="n"/>
      <c r="B53" s="12" t="n"/>
      <c r="C53" s="16" t="n"/>
      <c r="D53" s="16" t="n"/>
      <c r="E53" s="23">
        <f>IF(OR($C53="",$D53=""),"",$D53-$C53)</f>
        <v/>
      </c>
      <c r="F53" s="37">
        <f>IF($E53="","",IF($C53=0,"",$E53/$C53))</f>
        <v/>
      </c>
      <c r="G53" s="13">
        <f>IF($F53="","",IF(ABS($F53)&gt;Toleranz,"prüfen",""))</f>
        <v/>
      </c>
      <c r="H53" s="12" t="n"/>
      <c r="I53" s="12" t="n"/>
    </row>
    <row r="54">
      <c r="A54" s="14" t="n"/>
      <c r="B54" s="12" t="n"/>
      <c r="C54" s="16" t="n"/>
      <c r="D54" s="16" t="n"/>
      <c r="E54" s="23">
        <f>IF(OR($C54="",$D54=""),"",$D54-$C54)</f>
        <v/>
      </c>
      <c r="F54" s="37">
        <f>IF($E54="","",IF($C54=0,"",$E54/$C54))</f>
        <v/>
      </c>
      <c r="G54" s="13">
        <f>IF($F54="","",IF(ABS($F54)&gt;Toleranz,"prüfen",""))</f>
        <v/>
      </c>
      <c r="H54" s="12" t="n"/>
      <c r="I54" s="12" t="n"/>
    </row>
    <row r="55">
      <c r="A55" s="14" t="n"/>
      <c r="B55" s="12" t="n"/>
      <c r="C55" s="16" t="n"/>
      <c r="D55" s="16" t="n"/>
      <c r="E55" s="23">
        <f>IF(OR($C55="",$D55=""),"",$D55-$C55)</f>
        <v/>
      </c>
      <c r="F55" s="37">
        <f>IF($E55="","",IF($C55=0,"",$E55/$C55))</f>
        <v/>
      </c>
      <c r="G55" s="13">
        <f>IF($F55="","",IF(ABS($F55)&gt;Toleranz,"prüfen",""))</f>
        <v/>
      </c>
      <c r="H55" s="12" t="n"/>
      <c r="I55" s="12" t="n"/>
    </row>
    <row r="56">
      <c r="A56" s="14" t="n"/>
      <c r="B56" s="12" t="n"/>
      <c r="C56" s="16" t="n"/>
      <c r="D56" s="16" t="n"/>
      <c r="E56" s="23">
        <f>IF(OR($C56="",$D56=""),"",$D56-$C56)</f>
        <v/>
      </c>
      <c r="F56" s="37">
        <f>IF($E56="","",IF($C56=0,"",$E56/$C56))</f>
        <v/>
      </c>
      <c r="G56" s="13">
        <f>IF($F56="","",IF(ABS($F56)&gt;Toleranz,"prüfen",""))</f>
        <v/>
      </c>
      <c r="H56" s="12" t="n"/>
      <c r="I56" s="12" t="n"/>
    </row>
    <row r="57">
      <c r="A57" s="14" t="n"/>
      <c r="B57" s="12" t="n"/>
      <c r="C57" s="16" t="n"/>
      <c r="D57" s="16" t="n"/>
      <c r="E57" s="23">
        <f>IF(OR($C57="",$D57=""),"",$D57-$C57)</f>
        <v/>
      </c>
      <c r="F57" s="37">
        <f>IF($E57="","",IF($C57=0,"",$E57/$C57))</f>
        <v/>
      </c>
      <c r="G57" s="13">
        <f>IF($F57="","",IF(ABS($F57)&gt;Toleranz,"prüfen",""))</f>
        <v/>
      </c>
      <c r="H57" s="12" t="n"/>
      <c r="I57" s="12" t="n"/>
    </row>
    <row r="58">
      <c r="A58" s="14" t="n"/>
      <c r="B58" s="12" t="n"/>
      <c r="C58" s="16" t="n"/>
      <c r="D58" s="16" t="n"/>
      <c r="E58" s="23">
        <f>IF(OR($C58="",$D58=""),"",$D58-$C58)</f>
        <v/>
      </c>
      <c r="F58" s="37">
        <f>IF($E58="","",IF($C58=0,"",$E58/$C58))</f>
        <v/>
      </c>
      <c r="G58" s="13">
        <f>IF($F58="","",IF(ABS($F58)&gt;Toleranz,"prüfen",""))</f>
        <v/>
      </c>
      <c r="H58" s="12" t="n"/>
      <c r="I58" s="12" t="n"/>
    </row>
    <row r="59">
      <c r="A59" s="14" t="n"/>
      <c r="B59" s="12" t="n"/>
      <c r="C59" s="16" t="n"/>
      <c r="D59" s="16" t="n"/>
      <c r="E59" s="23">
        <f>IF(OR($C59="",$D59=""),"",$D59-$C59)</f>
        <v/>
      </c>
      <c r="F59" s="37">
        <f>IF($E59="","",IF($C59=0,"",$E59/$C59))</f>
        <v/>
      </c>
      <c r="G59" s="13">
        <f>IF($F59="","",IF(ABS($F59)&gt;Toleranz,"prüfen",""))</f>
        <v/>
      </c>
      <c r="H59" s="12" t="n"/>
      <c r="I59" s="12" t="n"/>
    </row>
    <row r="60">
      <c r="A60" s="14" t="n"/>
      <c r="B60" s="12" t="n"/>
      <c r="C60" s="16" t="n"/>
      <c r="D60" s="16" t="n"/>
      <c r="E60" s="23">
        <f>IF(OR($C60="",$D60=""),"",$D60-$C60)</f>
        <v/>
      </c>
      <c r="F60" s="37">
        <f>IF($E60="","",IF($C60=0,"",$E60/$C60))</f>
        <v/>
      </c>
      <c r="G60" s="13">
        <f>IF($F60="","",IF(ABS($F60)&gt;Toleranz,"prüfen",""))</f>
        <v/>
      </c>
      <c r="H60" s="12" t="n"/>
      <c r="I60" s="12" t="n"/>
    </row>
    <row r="61">
      <c r="A61" s="14" t="n"/>
      <c r="B61" s="12" t="n"/>
      <c r="C61" s="16" t="n"/>
      <c r="D61" s="16" t="n"/>
      <c r="E61" s="23">
        <f>IF(OR($C61="",$D61=""),"",$D61-$C61)</f>
        <v/>
      </c>
      <c r="F61" s="37">
        <f>IF($E61="","",IF($C61=0,"",$E61/$C61))</f>
        <v/>
      </c>
      <c r="G61" s="13">
        <f>IF($F61="","",IF(ABS($F61)&gt;Toleranz,"prüfen",""))</f>
        <v/>
      </c>
      <c r="H61" s="12" t="n"/>
      <c r="I61" s="12" t="n"/>
    </row>
    <row r="62">
      <c r="A62" s="14" t="n"/>
      <c r="B62" s="12" t="n"/>
      <c r="C62" s="16" t="n"/>
      <c r="D62" s="16" t="n"/>
      <c r="E62" s="23">
        <f>IF(OR($C62="",$D62=""),"",$D62-$C62)</f>
        <v/>
      </c>
      <c r="F62" s="37">
        <f>IF($E62="","",IF($C62=0,"",$E62/$C62))</f>
        <v/>
      </c>
      <c r="G62" s="13">
        <f>IF($F62="","",IF(ABS($F62)&gt;Toleranz,"prüfen",""))</f>
        <v/>
      </c>
      <c r="H62" s="12" t="n"/>
      <c r="I62" s="12" t="n"/>
    </row>
    <row r="63">
      <c r="A63" s="14" t="n"/>
      <c r="B63" s="12" t="n"/>
      <c r="C63" s="16" t="n"/>
      <c r="D63" s="16" t="n"/>
      <c r="E63" s="23">
        <f>IF(OR($C63="",$D63=""),"",$D63-$C63)</f>
        <v/>
      </c>
      <c r="F63" s="37">
        <f>IF($E63="","",IF($C63=0,"",$E63/$C63))</f>
        <v/>
      </c>
      <c r="G63" s="13">
        <f>IF($F63="","",IF(ABS($F63)&gt;Toleranz,"prüfen",""))</f>
        <v/>
      </c>
      <c r="H63" s="12" t="n"/>
      <c r="I63" s="12" t="n"/>
    </row>
    <row r="64">
      <c r="A64" s="14" t="n"/>
      <c r="B64" s="12" t="n"/>
      <c r="C64" s="16" t="n"/>
      <c r="D64" s="16" t="n"/>
      <c r="E64" s="23">
        <f>IF(OR($C64="",$D64=""),"",$D64-$C64)</f>
        <v/>
      </c>
      <c r="F64" s="37">
        <f>IF($E64="","",IF($C64=0,"",$E64/$C64))</f>
        <v/>
      </c>
      <c r="G64" s="13">
        <f>IF($F64="","",IF(ABS($F64)&gt;Toleranz,"prüfen",""))</f>
        <v/>
      </c>
      <c r="H64" s="12" t="n"/>
      <c r="I64" s="12" t="n"/>
    </row>
    <row r="65">
      <c r="A65" s="14" t="n"/>
      <c r="B65" s="12" t="n"/>
      <c r="C65" s="16" t="n"/>
      <c r="D65" s="16" t="n"/>
      <c r="E65" s="23">
        <f>IF(OR($C65="",$D65=""),"",$D65-$C65)</f>
        <v/>
      </c>
      <c r="F65" s="37">
        <f>IF($E65="","",IF($C65=0,"",$E65/$C65))</f>
        <v/>
      </c>
      <c r="G65" s="13">
        <f>IF($F65="","",IF(ABS($F65)&gt;Toleranz,"prüfen",""))</f>
        <v/>
      </c>
      <c r="H65" s="12" t="n"/>
      <c r="I65" s="12" t="n"/>
    </row>
    <row r="66">
      <c r="A66" s="14" t="n"/>
      <c r="B66" s="12" t="n"/>
      <c r="C66" s="16" t="n"/>
      <c r="D66" s="16" t="n"/>
      <c r="E66" s="23">
        <f>IF(OR($C66="",$D66=""),"",$D66-$C66)</f>
        <v/>
      </c>
      <c r="F66" s="37">
        <f>IF($E66="","",IF($C66=0,"",$E66/$C66))</f>
        <v/>
      </c>
      <c r="G66" s="13">
        <f>IF($F66="","",IF(ABS($F66)&gt;Toleranz,"prüfen",""))</f>
        <v/>
      </c>
      <c r="H66" s="12" t="n"/>
      <c r="I66" s="12" t="n"/>
    </row>
    <row r="67">
      <c r="A67" s="14" t="n"/>
      <c r="B67" s="12" t="n"/>
      <c r="C67" s="16" t="n"/>
      <c r="D67" s="16" t="n"/>
      <c r="E67" s="23">
        <f>IF(OR($C67="",$D67=""),"",$D67-$C67)</f>
        <v/>
      </c>
      <c r="F67" s="37">
        <f>IF($E67="","",IF($C67=0,"",$E67/$C67))</f>
        <v/>
      </c>
      <c r="G67" s="13">
        <f>IF($F67="","",IF(ABS($F67)&gt;Toleranz,"prüfen",""))</f>
        <v/>
      </c>
      <c r="H67" s="12" t="n"/>
      <c r="I67" s="12" t="n"/>
    </row>
    <row r="68">
      <c r="A68" s="14" t="n"/>
      <c r="B68" s="12" t="n"/>
      <c r="C68" s="16" t="n"/>
      <c r="D68" s="16" t="n"/>
      <c r="E68" s="23">
        <f>IF(OR($C68="",$D68=""),"",$D68-$C68)</f>
        <v/>
      </c>
      <c r="F68" s="37">
        <f>IF($E68="","",IF($C68=0,"",$E68/$C68))</f>
        <v/>
      </c>
      <c r="G68" s="13">
        <f>IF($F68="","",IF(ABS($F68)&gt;Toleranz,"prüfen",""))</f>
        <v/>
      </c>
      <c r="H68" s="12" t="n"/>
      <c r="I68" s="12" t="n"/>
    </row>
    <row r="69">
      <c r="A69" s="14" t="n"/>
      <c r="B69" s="12" t="n"/>
      <c r="C69" s="16" t="n"/>
      <c r="D69" s="16" t="n"/>
      <c r="E69" s="23">
        <f>IF(OR($C69="",$D69=""),"",$D69-$C69)</f>
        <v/>
      </c>
      <c r="F69" s="37">
        <f>IF($E69="","",IF($C69=0,"",$E69/$C69))</f>
        <v/>
      </c>
      <c r="G69" s="13">
        <f>IF($F69="","",IF(ABS($F69)&gt;Toleranz,"prüfen",""))</f>
        <v/>
      </c>
      <c r="H69" s="12" t="n"/>
      <c r="I69" s="12" t="n"/>
    </row>
    <row r="70">
      <c r="A70" s="14" t="n"/>
      <c r="B70" s="12" t="n"/>
      <c r="C70" s="16" t="n"/>
      <c r="D70" s="16" t="n"/>
      <c r="E70" s="23">
        <f>IF(OR($C70="",$D70=""),"",$D70-$C70)</f>
        <v/>
      </c>
      <c r="F70" s="37">
        <f>IF($E70="","",IF($C70=0,"",$E70/$C70))</f>
        <v/>
      </c>
      <c r="G70" s="13">
        <f>IF($F70="","",IF(ABS($F70)&gt;Toleranz,"prüfen",""))</f>
        <v/>
      </c>
      <c r="H70" s="12" t="n"/>
      <c r="I70" s="12" t="n"/>
    </row>
    <row r="71">
      <c r="A71" s="14" t="n"/>
      <c r="B71" s="12" t="n"/>
      <c r="C71" s="16" t="n"/>
      <c r="D71" s="16" t="n"/>
      <c r="E71" s="23">
        <f>IF(OR($C71="",$D71=""),"",$D71-$C71)</f>
        <v/>
      </c>
      <c r="F71" s="37">
        <f>IF($E71="","",IF($C71=0,"",$E71/$C71))</f>
        <v/>
      </c>
      <c r="G71" s="13">
        <f>IF($F71="","",IF(ABS($F71)&gt;Toleranz,"prüfen",""))</f>
        <v/>
      </c>
      <c r="H71" s="12" t="n"/>
      <c r="I71" s="12" t="n"/>
    </row>
    <row r="72">
      <c r="A72" s="14" t="n"/>
      <c r="B72" s="12" t="n"/>
      <c r="C72" s="16" t="n"/>
      <c r="D72" s="16" t="n"/>
      <c r="E72" s="23">
        <f>IF(OR($C72="",$D72=""),"",$D72-$C72)</f>
        <v/>
      </c>
      <c r="F72" s="37">
        <f>IF($E72="","",IF($C72=0,"",$E72/$C72))</f>
        <v/>
      </c>
      <c r="G72" s="13">
        <f>IF($F72="","",IF(ABS($F72)&gt;Toleranz,"prüfen",""))</f>
        <v/>
      </c>
      <c r="H72" s="12" t="n"/>
      <c r="I72" s="12" t="n"/>
    </row>
    <row r="73">
      <c r="A73" s="14" t="n"/>
      <c r="B73" s="12" t="n"/>
      <c r="C73" s="16" t="n"/>
      <c r="D73" s="16" t="n"/>
      <c r="E73" s="23">
        <f>IF(OR($C73="",$D73=""),"",$D73-$C73)</f>
        <v/>
      </c>
      <c r="F73" s="37">
        <f>IF($E73="","",IF($C73=0,"",$E73/$C73))</f>
        <v/>
      </c>
      <c r="G73" s="13">
        <f>IF($F73="","",IF(ABS($F73)&gt;Toleranz,"prüfen",""))</f>
        <v/>
      </c>
      <c r="H73" s="12" t="n"/>
      <c r="I73" s="12" t="n"/>
    </row>
    <row r="74">
      <c r="A74" s="14" t="n"/>
      <c r="B74" s="12" t="n"/>
      <c r="C74" s="16" t="n"/>
      <c r="D74" s="16" t="n"/>
      <c r="E74" s="23">
        <f>IF(OR($C74="",$D74=""),"",$D74-$C74)</f>
        <v/>
      </c>
      <c r="F74" s="37">
        <f>IF($E74="","",IF($C74=0,"",$E74/$C74))</f>
        <v/>
      </c>
      <c r="G74" s="13">
        <f>IF($F74="","",IF(ABS($F74)&gt;Toleranz,"prüfen",""))</f>
        <v/>
      </c>
      <c r="H74" s="12" t="n"/>
      <c r="I74" s="12" t="n"/>
    </row>
    <row r="75">
      <c r="A75" s="14" t="n"/>
      <c r="B75" s="12" t="n"/>
      <c r="C75" s="16" t="n"/>
      <c r="D75" s="16" t="n"/>
      <c r="E75" s="23">
        <f>IF(OR($C75="",$D75=""),"",$D75-$C75)</f>
        <v/>
      </c>
      <c r="F75" s="37">
        <f>IF($E75="","",IF($C75=0,"",$E75/$C75))</f>
        <v/>
      </c>
      <c r="G75" s="13">
        <f>IF($F75="","",IF(ABS($F75)&gt;Toleranz,"prüfen",""))</f>
        <v/>
      </c>
      <c r="H75" s="12" t="n"/>
      <c r="I75" s="12" t="n"/>
    </row>
    <row r="76">
      <c r="A76" s="14" t="n"/>
      <c r="B76" s="12" t="n"/>
      <c r="C76" s="16" t="n"/>
      <c r="D76" s="16" t="n"/>
      <c r="E76" s="23">
        <f>IF(OR($C76="",$D76=""),"",$D76-$C76)</f>
        <v/>
      </c>
      <c r="F76" s="37">
        <f>IF($E76="","",IF($C76=0,"",$E76/$C76))</f>
        <v/>
      </c>
      <c r="G76" s="13">
        <f>IF($F76="","",IF(ABS($F76)&gt;Toleranz,"prüfen",""))</f>
        <v/>
      </c>
      <c r="H76" s="12" t="n"/>
      <c r="I76" s="12" t="n"/>
    </row>
    <row r="77">
      <c r="A77" s="14" t="n"/>
      <c r="B77" s="12" t="n"/>
      <c r="C77" s="16" t="n"/>
      <c r="D77" s="16" t="n"/>
      <c r="E77" s="23">
        <f>IF(OR($C77="",$D77=""),"",$D77-$C77)</f>
        <v/>
      </c>
      <c r="F77" s="37">
        <f>IF($E77="","",IF($C77=0,"",$E77/$C77))</f>
        <v/>
      </c>
      <c r="G77" s="13">
        <f>IF($F77="","",IF(ABS($F77)&gt;Toleranz,"prüfen",""))</f>
        <v/>
      </c>
      <c r="H77" s="12" t="n"/>
      <c r="I77" s="12" t="n"/>
    </row>
    <row r="78">
      <c r="A78" s="14" t="n"/>
      <c r="B78" s="12" t="n"/>
      <c r="C78" s="16" t="n"/>
      <c r="D78" s="16" t="n"/>
      <c r="E78" s="23">
        <f>IF(OR($C78="",$D78=""),"",$D78-$C78)</f>
        <v/>
      </c>
      <c r="F78" s="37">
        <f>IF($E78="","",IF($C78=0,"",$E78/$C78))</f>
        <v/>
      </c>
      <c r="G78" s="13">
        <f>IF($F78="","",IF(ABS($F78)&gt;Toleranz,"prüfen",""))</f>
        <v/>
      </c>
      <c r="H78" s="12" t="n"/>
      <c r="I78" s="12" t="n"/>
    </row>
    <row r="79">
      <c r="A79" s="14" t="n"/>
      <c r="B79" s="12" t="n"/>
      <c r="C79" s="16" t="n"/>
      <c r="D79" s="16" t="n"/>
      <c r="E79" s="23">
        <f>IF(OR($C79="",$D79=""),"",$D79-$C79)</f>
        <v/>
      </c>
      <c r="F79" s="37">
        <f>IF($E79="","",IF($C79=0,"",$E79/$C79))</f>
        <v/>
      </c>
      <c r="G79" s="13">
        <f>IF($F79="","",IF(ABS($F79)&gt;Toleranz,"prüfen",""))</f>
        <v/>
      </c>
      <c r="H79" s="12" t="n"/>
      <c r="I79" s="12" t="n"/>
    </row>
    <row r="80">
      <c r="A80" s="14" t="n"/>
      <c r="B80" s="12" t="n"/>
      <c r="C80" s="16" t="n"/>
      <c r="D80" s="16" t="n"/>
      <c r="E80" s="23">
        <f>IF(OR($C80="",$D80=""),"",$D80-$C80)</f>
        <v/>
      </c>
      <c r="F80" s="37">
        <f>IF($E80="","",IF($C80=0,"",$E80/$C80))</f>
        <v/>
      </c>
      <c r="G80" s="13">
        <f>IF($F80="","",IF(ABS($F80)&gt;Toleranz,"prüfen",""))</f>
        <v/>
      </c>
      <c r="H80" s="12" t="n"/>
      <c r="I80" s="12" t="n"/>
    </row>
    <row r="81">
      <c r="A81" s="14" t="n"/>
      <c r="B81" s="12" t="n"/>
      <c r="C81" s="16" t="n"/>
      <c r="D81" s="16" t="n"/>
      <c r="E81" s="23">
        <f>IF(OR($C81="",$D81=""),"",$D81-$C81)</f>
        <v/>
      </c>
      <c r="F81" s="37">
        <f>IF($E81="","",IF($C81=0,"",$E81/$C81))</f>
        <v/>
      </c>
      <c r="G81" s="13">
        <f>IF($F81="","",IF(ABS($F81)&gt;Toleranz,"prüfen",""))</f>
        <v/>
      </c>
      <c r="H81" s="12" t="n"/>
      <c r="I81" s="12" t="n"/>
    </row>
    <row r="82">
      <c r="A82" s="14" t="n"/>
      <c r="B82" s="12" t="n"/>
      <c r="C82" s="16" t="n"/>
      <c r="D82" s="16" t="n"/>
      <c r="E82" s="23">
        <f>IF(OR($C82="",$D82=""),"",$D82-$C82)</f>
        <v/>
      </c>
      <c r="F82" s="37">
        <f>IF($E82="","",IF($C82=0,"",$E82/$C82))</f>
        <v/>
      </c>
      <c r="G82" s="13">
        <f>IF($F82="","",IF(ABS($F82)&gt;Toleranz,"prüfen",""))</f>
        <v/>
      </c>
      <c r="H82" s="12" t="n"/>
      <c r="I82" s="12" t="n"/>
    </row>
    <row r="83">
      <c r="A83" s="14" t="n"/>
      <c r="B83" s="12" t="n"/>
      <c r="C83" s="16" t="n"/>
      <c r="D83" s="16" t="n"/>
      <c r="E83" s="23">
        <f>IF(OR($C83="",$D83=""),"",$D83-$C83)</f>
        <v/>
      </c>
      <c r="F83" s="37">
        <f>IF($E83="","",IF($C83=0,"",$E83/$C83))</f>
        <v/>
      </c>
      <c r="G83" s="13">
        <f>IF($F83="","",IF(ABS($F83)&gt;Toleranz,"prüfen",""))</f>
        <v/>
      </c>
      <c r="H83" s="12" t="n"/>
      <c r="I83" s="12" t="n"/>
    </row>
    <row r="84">
      <c r="A84" s="14" t="n"/>
      <c r="B84" s="12" t="n"/>
      <c r="C84" s="16" t="n"/>
      <c r="D84" s="16" t="n"/>
      <c r="E84" s="23">
        <f>IF(OR($C84="",$D84=""),"",$D84-$C84)</f>
        <v/>
      </c>
      <c r="F84" s="37">
        <f>IF($E84="","",IF($C84=0,"",$E84/$C84))</f>
        <v/>
      </c>
      <c r="G84" s="13">
        <f>IF($F84="","",IF(ABS($F84)&gt;Toleranz,"prüfen",""))</f>
        <v/>
      </c>
      <c r="H84" s="12" t="n"/>
      <c r="I84" s="12" t="n"/>
    </row>
    <row r="85">
      <c r="A85" s="14" t="n"/>
      <c r="B85" s="12" t="n"/>
      <c r="C85" s="16" t="n"/>
      <c r="D85" s="16" t="n"/>
      <c r="E85" s="23">
        <f>IF(OR($C85="",$D85=""),"",$D85-$C85)</f>
        <v/>
      </c>
      <c r="F85" s="37">
        <f>IF($E85="","",IF($C85=0,"",$E85/$C85))</f>
        <v/>
      </c>
      <c r="G85" s="13">
        <f>IF($F85="","",IF(ABS($F85)&gt;Toleranz,"prüfen",""))</f>
        <v/>
      </c>
      <c r="H85" s="12" t="n"/>
      <c r="I85" s="12" t="n"/>
    </row>
    <row r="86">
      <c r="A86" s="14" t="n"/>
      <c r="B86" s="12" t="n"/>
      <c r="C86" s="16" t="n"/>
      <c r="D86" s="16" t="n"/>
      <c r="E86" s="23">
        <f>IF(OR($C86="",$D86=""),"",$D86-$C86)</f>
        <v/>
      </c>
      <c r="F86" s="37">
        <f>IF($E86="","",IF($C86=0,"",$E86/$C86))</f>
        <v/>
      </c>
      <c r="G86" s="13">
        <f>IF($F86="","",IF(ABS($F86)&gt;Toleranz,"prüfen",""))</f>
        <v/>
      </c>
      <c r="H86" s="12" t="n"/>
      <c r="I86" s="12" t="n"/>
    </row>
    <row r="87">
      <c r="A87" s="14" t="n"/>
      <c r="B87" s="12" t="n"/>
      <c r="C87" s="16" t="n"/>
      <c r="D87" s="16" t="n"/>
      <c r="E87" s="23">
        <f>IF(OR($C87="",$D87=""),"",$D87-$C87)</f>
        <v/>
      </c>
      <c r="F87" s="37">
        <f>IF($E87="","",IF($C87=0,"",$E87/$C87))</f>
        <v/>
      </c>
      <c r="G87" s="13">
        <f>IF($F87="","",IF(ABS($F87)&gt;Toleranz,"prüfen",""))</f>
        <v/>
      </c>
      <c r="H87" s="12" t="n"/>
      <c r="I87" s="12" t="n"/>
    </row>
    <row r="88">
      <c r="A88" s="14" t="n"/>
      <c r="B88" s="12" t="n"/>
      <c r="C88" s="16" t="n"/>
      <c r="D88" s="16" t="n"/>
      <c r="E88" s="23">
        <f>IF(OR($C88="",$D88=""),"",$D88-$C88)</f>
        <v/>
      </c>
      <c r="F88" s="37">
        <f>IF($E88="","",IF($C88=0,"",$E88/$C88))</f>
        <v/>
      </c>
      <c r="G88" s="13">
        <f>IF($F88="","",IF(ABS($F88)&gt;Toleranz,"prüfen",""))</f>
        <v/>
      </c>
      <c r="H88" s="12" t="n"/>
      <c r="I88" s="12" t="n"/>
    </row>
    <row r="89">
      <c r="A89" s="14" t="n"/>
      <c r="B89" s="12" t="n"/>
      <c r="C89" s="16" t="n"/>
      <c r="D89" s="16" t="n"/>
      <c r="E89" s="23">
        <f>IF(OR($C89="",$D89=""),"",$D89-$C89)</f>
        <v/>
      </c>
      <c r="F89" s="37">
        <f>IF($E89="","",IF($C89=0,"",$E89/$C89))</f>
        <v/>
      </c>
      <c r="G89" s="13">
        <f>IF($F89="","",IF(ABS($F89)&gt;Toleranz,"prüfen",""))</f>
        <v/>
      </c>
      <c r="H89" s="12" t="n"/>
      <c r="I89" s="12" t="n"/>
    </row>
    <row r="90">
      <c r="A90" s="14" t="n"/>
      <c r="B90" s="12" t="n"/>
      <c r="C90" s="16" t="n"/>
      <c r="D90" s="16" t="n"/>
      <c r="E90" s="23">
        <f>IF(OR($C90="",$D90=""),"",$D90-$C90)</f>
        <v/>
      </c>
      <c r="F90" s="37">
        <f>IF($E90="","",IF($C90=0,"",$E90/$C90))</f>
        <v/>
      </c>
      <c r="G90" s="13">
        <f>IF($F90="","",IF(ABS($F90)&gt;Toleranz,"prüfen",""))</f>
        <v/>
      </c>
      <c r="H90" s="12" t="n"/>
      <c r="I90" s="12" t="n"/>
    </row>
    <row r="91">
      <c r="A91" s="14" t="n"/>
      <c r="B91" s="12" t="n"/>
      <c r="C91" s="16" t="n"/>
      <c r="D91" s="16" t="n"/>
      <c r="E91" s="23">
        <f>IF(OR($C91="",$D91=""),"",$D91-$C91)</f>
        <v/>
      </c>
      <c r="F91" s="37">
        <f>IF($E91="","",IF($C91=0,"",$E91/$C91))</f>
        <v/>
      </c>
      <c r="G91" s="13">
        <f>IF($F91="","",IF(ABS($F91)&gt;Toleranz,"prüfen",""))</f>
        <v/>
      </c>
      <c r="H91" s="12" t="n"/>
      <c r="I91" s="12" t="n"/>
    </row>
    <row r="92">
      <c r="A92" s="14" t="n"/>
      <c r="B92" s="12" t="n"/>
      <c r="C92" s="16" t="n"/>
      <c r="D92" s="16" t="n"/>
      <c r="E92" s="23">
        <f>IF(OR($C92="",$D92=""),"",$D92-$C92)</f>
        <v/>
      </c>
      <c r="F92" s="37">
        <f>IF($E92="","",IF($C92=0,"",$E92/$C92))</f>
        <v/>
      </c>
      <c r="G92" s="13">
        <f>IF($F92="","",IF(ABS($F92)&gt;Toleranz,"prüfen",""))</f>
        <v/>
      </c>
      <c r="H92" s="12" t="n"/>
      <c r="I92" s="12" t="n"/>
    </row>
    <row r="93">
      <c r="A93" s="14" t="n"/>
      <c r="B93" s="12" t="n"/>
      <c r="C93" s="16" t="n"/>
      <c r="D93" s="16" t="n"/>
      <c r="E93" s="23">
        <f>IF(OR($C93="",$D93=""),"",$D93-$C93)</f>
        <v/>
      </c>
      <c r="F93" s="37">
        <f>IF($E93="","",IF($C93=0,"",$E93/$C93))</f>
        <v/>
      </c>
      <c r="G93" s="13">
        <f>IF($F93="","",IF(ABS($F93)&gt;Toleranz,"prüfen",""))</f>
        <v/>
      </c>
      <c r="H93" s="12" t="n"/>
      <c r="I93" s="12" t="n"/>
    </row>
    <row r="94">
      <c r="A94" s="14" t="n"/>
      <c r="B94" s="12" t="n"/>
      <c r="C94" s="16" t="n"/>
      <c r="D94" s="16" t="n"/>
      <c r="E94" s="23">
        <f>IF(OR($C94="",$D94=""),"",$D94-$C94)</f>
        <v/>
      </c>
      <c r="F94" s="37">
        <f>IF($E94="","",IF($C94=0,"",$E94/$C94))</f>
        <v/>
      </c>
      <c r="G94" s="13">
        <f>IF($F94="","",IF(ABS($F94)&gt;Toleranz,"prüfen",""))</f>
        <v/>
      </c>
      <c r="H94" s="12" t="n"/>
      <c r="I94" s="12" t="n"/>
    </row>
    <row r="95">
      <c r="A95" s="14" t="n"/>
      <c r="B95" s="12" t="n"/>
      <c r="C95" s="16" t="n"/>
      <c r="D95" s="16" t="n"/>
      <c r="E95" s="23">
        <f>IF(OR($C95="",$D95=""),"",$D95-$C95)</f>
        <v/>
      </c>
      <c r="F95" s="37">
        <f>IF($E95="","",IF($C95=0,"",$E95/$C95))</f>
        <v/>
      </c>
      <c r="G95" s="13">
        <f>IF($F95="","",IF(ABS($F95)&gt;Toleranz,"prüfen",""))</f>
        <v/>
      </c>
      <c r="H95" s="12" t="n"/>
      <c r="I95" s="12" t="n"/>
    </row>
    <row r="96">
      <c r="A96" s="14" t="n"/>
      <c r="B96" s="12" t="n"/>
      <c r="C96" s="16" t="n"/>
      <c r="D96" s="16" t="n"/>
      <c r="E96" s="23">
        <f>IF(OR($C96="",$D96=""),"",$D96-$C96)</f>
        <v/>
      </c>
      <c r="F96" s="37">
        <f>IF($E96="","",IF($C96=0,"",$E96/$C96))</f>
        <v/>
      </c>
      <c r="G96" s="13">
        <f>IF($F96="","",IF(ABS($F96)&gt;Toleranz,"prüfen",""))</f>
        <v/>
      </c>
      <c r="H96" s="12" t="n"/>
      <c r="I96" s="12" t="n"/>
    </row>
    <row r="97">
      <c r="A97" s="14" t="n"/>
      <c r="B97" s="12" t="n"/>
      <c r="C97" s="16" t="n"/>
      <c r="D97" s="16" t="n"/>
      <c r="E97" s="23">
        <f>IF(OR($C97="",$D97=""),"",$D97-$C97)</f>
        <v/>
      </c>
      <c r="F97" s="37">
        <f>IF($E97="","",IF($C97=0,"",$E97/$C97))</f>
        <v/>
      </c>
      <c r="G97" s="13">
        <f>IF($F97="","",IF(ABS($F97)&gt;Toleranz,"prüfen",""))</f>
        <v/>
      </c>
      <c r="H97" s="12" t="n"/>
      <c r="I97" s="12" t="n"/>
    </row>
    <row r="98">
      <c r="A98" s="14" t="n"/>
      <c r="B98" s="12" t="n"/>
      <c r="C98" s="16" t="n"/>
      <c r="D98" s="16" t="n"/>
      <c r="E98" s="23">
        <f>IF(OR($C98="",$D98=""),"",$D98-$C98)</f>
        <v/>
      </c>
      <c r="F98" s="37">
        <f>IF($E98="","",IF($C98=0,"",$E98/$C98))</f>
        <v/>
      </c>
      <c r="G98" s="13">
        <f>IF($F98="","",IF(ABS($F98)&gt;Toleranz,"prüfen",""))</f>
        <v/>
      </c>
      <c r="H98" s="12" t="n"/>
      <c r="I98" s="12" t="n"/>
    </row>
    <row r="99">
      <c r="A99" s="14" t="n"/>
      <c r="B99" s="12" t="n"/>
      <c r="C99" s="16" t="n"/>
      <c r="D99" s="16" t="n"/>
      <c r="E99" s="23">
        <f>IF(OR($C99="",$D99=""),"",$D99-$C99)</f>
        <v/>
      </c>
      <c r="F99" s="37">
        <f>IF($E99="","",IF($C99=0,"",$E99/$C99))</f>
        <v/>
      </c>
      <c r="G99" s="13">
        <f>IF($F99="","",IF(ABS($F99)&gt;Toleranz,"prüfen",""))</f>
        <v/>
      </c>
      <c r="H99" s="12" t="n"/>
      <c r="I99" s="12" t="n"/>
    </row>
    <row r="100">
      <c r="A100" s="14" t="n"/>
      <c r="B100" s="12" t="n"/>
      <c r="C100" s="16" t="n"/>
      <c r="D100" s="16" t="n"/>
      <c r="E100" s="23">
        <f>IF(OR($C100="",$D100=""),"",$D100-$C100)</f>
        <v/>
      </c>
      <c r="F100" s="37">
        <f>IF($E100="","",IF($C100=0,"",$E100/$C100))</f>
        <v/>
      </c>
      <c r="G100" s="13">
        <f>IF($F100="","",IF(ABS($F100)&gt;Toleranz,"prüfen",""))</f>
        <v/>
      </c>
      <c r="H100" s="12" t="n"/>
      <c r="I100" s="12" t="n"/>
    </row>
    <row r="101">
      <c r="A101" s="14" t="n"/>
      <c r="B101" s="12" t="n"/>
      <c r="C101" s="16" t="n"/>
      <c r="D101" s="16" t="n"/>
      <c r="E101" s="23">
        <f>IF(OR($C101="",$D101=""),"",$D101-$C101)</f>
        <v/>
      </c>
      <c r="F101" s="37">
        <f>IF($E101="","",IF($C101=0,"",$E101/$C101))</f>
        <v/>
      </c>
      <c r="G101" s="13">
        <f>IF($F101="","",IF(ABS($F101)&gt;Toleranz,"prüfen",""))</f>
        <v/>
      </c>
      <c r="H101" s="12" t="n"/>
      <c r="I101" s="12" t="n"/>
    </row>
    <row r="102">
      <c r="A102" s="14" t="n"/>
      <c r="B102" s="12" t="n"/>
      <c r="C102" s="16" t="n"/>
      <c r="D102" s="16" t="n"/>
      <c r="E102" s="23">
        <f>IF(OR($C102="",$D102=""),"",$D102-$C102)</f>
        <v/>
      </c>
      <c r="F102" s="37">
        <f>IF($E102="","",IF($C102=0,"",$E102/$C102))</f>
        <v/>
      </c>
      <c r="G102" s="13">
        <f>IF($F102="","",IF(ABS($F102)&gt;Toleranz,"prüfen",""))</f>
        <v/>
      </c>
      <c r="H102" s="12" t="n"/>
      <c r="I102" s="12" t="n"/>
    </row>
    <row r="103">
      <c r="A103" s="14" t="n"/>
      <c r="B103" s="12" t="n"/>
      <c r="C103" s="16" t="n"/>
      <c r="D103" s="16" t="n"/>
      <c r="E103" s="23">
        <f>IF(OR($C103="",$D103=""),"",$D103-$C103)</f>
        <v/>
      </c>
      <c r="F103" s="37">
        <f>IF($E103="","",IF($C103=0,"",$E103/$C103))</f>
        <v/>
      </c>
      <c r="G103" s="13">
        <f>IF($F103="","",IF(ABS($F103)&gt;Toleranz,"prüfen",""))</f>
        <v/>
      </c>
      <c r="H103" s="12" t="n"/>
      <c r="I103" s="12" t="n"/>
    </row>
    <row r="104">
      <c r="A104" s="14" t="n"/>
      <c r="B104" s="12" t="n"/>
      <c r="C104" s="16" t="n"/>
      <c r="D104" s="16" t="n"/>
      <c r="E104" s="23">
        <f>IF(OR($C104="",$D104=""),"",$D104-$C104)</f>
        <v/>
      </c>
      <c r="F104" s="37">
        <f>IF($E104="","",IF($C104=0,"",$E104/$C104))</f>
        <v/>
      </c>
      <c r="G104" s="13">
        <f>IF($F104="","",IF(ABS($F104)&gt;Toleranz,"prüfen",""))</f>
        <v/>
      </c>
      <c r="H104" s="12" t="n"/>
      <c r="I104" s="12" t="n"/>
    </row>
    <row r="105">
      <c r="A105" s="14" t="n"/>
      <c r="B105" s="12" t="n"/>
      <c r="C105" s="16" t="n"/>
      <c r="D105" s="16" t="n"/>
      <c r="E105" s="23">
        <f>IF(OR($C105="",$D105=""),"",$D105-$C105)</f>
        <v/>
      </c>
      <c r="F105" s="37">
        <f>IF($E105="","",IF($C105=0,"",$E105/$C105))</f>
        <v/>
      </c>
      <c r="G105" s="13">
        <f>IF($F105="","",IF(ABS($F105)&gt;Toleranz,"prüfen",""))</f>
        <v/>
      </c>
      <c r="H105" s="12" t="n"/>
      <c r="I105" s="12" t="n"/>
    </row>
    <row r="106">
      <c r="A106" s="14" t="n"/>
      <c r="B106" s="12" t="n"/>
      <c r="C106" s="16" t="n"/>
      <c r="D106" s="16" t="n"/>
      <c r="E106" s="23">
        <f>IF(OR($C106="",$D106=""),"",$D106-$C106)</f>
        <v/>
      </c>
      <c r="F106" s="37">
        <f>IF($E106="","",IF($C106=0,"",$E106/$C106))</f>
        <v/>
      </c>
      <c r="G106" s="13">
        <f>IF($F106="","",IF(ABS($F106)&gt;Toleranz,"prüfen",""))</f>
        <v/>
      </c>
      <c r="H106" s="12" t="n"/>
      <c r="I106" s="12" t="n"/>
    </row>
    <row r="107">
      <c r="A107" s="14" t="n"/>
      <c r="B107" s="12" t="n"/>
      <c r="C107" s="16" t="n"/>
      <c r="D107" s="16" t="n"/>
      <c r="E107" s="23">
        <f>IF(OR($C107="",$D107=""),"",$D107-$C107)</f>
        <v/>
      </c>
      <c r="F107" s="37">
        <f>IF($E107="","",IF($C107=0,"",$E107/$C107))</f>
        <v/>
      </c>
      <c r="G107" s="13">
        <f>IF($F107="","",IF(ABS($F107)&gt;Toleranz,"prüfen",""))</f>
        <v/>
      </c>
      <c r="H107" s="12" t="n"/>
      <c r="I107" s="12" t="n"/>
    </row>
    <row r="108">
      <c r="A108" s="14" t="n"/>
      <c r="B108" s="12" t="n"/>
      <c r="C108" s="16" t="n"/>
      <c r="D108" s="16" t="n"/>
      <c r="E108" s="23">
        <f>IF(OR($C108="",$D108=""),"",$D108-$C108)</f>
        <v/>
      </c>
      <c r="F108" s="37">
        <f>IF($E108="","",IF($C108=0,"",$E108/$C108))</f>
        <v/>
      </c>
      <c r="G108" s="13">
        <f>IF($F108="","",IF(ABS($F108)&gt;Toleranz,"prüfen",""))</f>
        <v/>
      </c>
      <c r="H108" s="12" t="n"/>
      <c r="I108" s="12" t="n"/>
    </row>
    <row r="109">
      <c r="A109" s="14" t="n"/>
      <c r="B109" s="12" t="n"/>
      <c r="C109" s="16" t="n"/>
      <c r="D109" s="16" t="n"/>
      <c r="E109" s="23">
        <f>IF(OR($C109="",$D109=""),"",$D109-$C109)</f>
        <v/>
      </c>
      <c r="F109" s="37">
        <f>IF($E109="","",IF($C109=0,"",$E109/$C109))</f>
        <v/>
      </c>
      <c r="G109" s="13">
        <f>IF($F109="","",IF(ABS($F109)&gt;Toleranz,"prüfen",""))</f>
        <v/>
      </c>
      <c r="H109" s="12" t="n"/>
      <c r="I109" s="12" t="n"/>
    </row>
    <row r="110">
      <c r="A110" s="14" t="n"/>
      <c r="B110" s="12" t="n"/>
      <c r="C110" s="16" t="n"/>
      <c r="D110" s="16" t="n"/>
      <c r="E110" s="23">
        <f>IF(OR($C110="",$D110=""),"",$D110-$C110)</f>
        <v/>
      </c>
      <c r="F110" s="37">
        <f>IF($E110="","",IF($C110=0,"",$E110/$C110))</f>
        <v/>
      </c>
      <c r="G110" s="13">
        <f>IF($F110="","",IF(ABS($F110)&gt;Toleranz,"prüfen",""))</f>
        <v/>
      </c>
      <c r="H110" s="12" t="n"/>
      <c r="I110" s="12" t="n"/>
    </row>
    <row r="111">
      <c r="A111" s="14" t="n"/>
      <c r="B111" s="12" t="n"/>
      <c r="C111" s="16" t="n"/>
      <c r="D111" s="16" t="n"/>
      <c r="E111" s="23">
        <f>IF(OR($C111="",$D111=""),"",$D111-$C111)</f>
        <v/>
      </c>
      <c r="F111" s="37">
        <f>IF($E111="","",IF($C111=0,"",$E111/$C111))</f>
        <v/>
      </c>
      <c r="G111" s="13">
        <f>IF($F111="","",IF(ABS($F111)&gt;Toleranz,"prüfen",""))</f>
        <v/>
      </c>
      <c r="H111" s="12" t="n"/>
      <c r="I111" s="12" t="n"/>
    </row>
    <row r="112">
      <c r="A112" s="14" t="n"/>
      <c r="B112" s="12" t="n"/>
      <c r="C112" s="16" t="n"/>
      <c r="D112" s="16" t="n"/>
      <c r="E112" s="23">
        <f>IF(OR($C112="",$D112=""),"",$D112-$C112)</f>
        <v/>
      </c>
      <c r="F112" s="37">
        <f>IF($E112="","",IF($C112=0,"",$E112/$C112))</f>
        <v/>
      </c>
      <c r="G112" s="13">
        <f>IF($F112="","",IF(ABS($F112)&gt;Toleranz,"prüfen",""))</f>
        <v/>
      </c>
      <c r="H112" s="12" t="n"/>
      <c r="I112" s="12" t="n"/>
    </row>
    <row r="113">
      <c r="A113" s="14" t="n"/>
      <c r="B113" s="12" t="n"/>
      <c r="C113" s="16" t="n"/>
      <c r="D113" s="16" t="n"/>
      <c r="E113" s="23">
        <f>IF(OR($C113="",$D113=""),"",$D113-$C113)</f>
        <v/>
      </c>
      <c r="F113" s="37">
        <f>IF($E113="","",IF($C113=0,"",$E113/$C113))</f>
        <v/>
      </c>
      <c r="G113" s="13">
        <f>IF($F113="","",IF(ABS($F113)&gt;Toleranz,"prüfen",""))</f>
        <v/>
      </c>
      <c r="H113" s="12" t="n"/>
      <c r="I113" s="12" t="n"/>
    </row>
    <row r="114">
      <c r="A114" s="14" t="n"/>
      <c r="B114" s="12" t="n"/>
      <c r="C114" s="16" t="n"/>
      <c r="D114" s="16" t="n"/>
      <c r="E114" s="23">
        <f>IF(OR($C114="",$D114=""),"",$D114-$C114)</f>
        <v/>
      </c>
      <c r="F114" s="37">
        <f>IF($E114="","",IF($C114=0,"",$E114/$C114))</f>
        <v/>
      </c>
      <c r="G114" s="13">
        <f>IF($F114="","",IF(ABS($F114)&gt;Toleranz,"prüfen",""))</f>
        <v/>
      </c>
      <c r="H114" s="12" t="n"/>
      <c r="I114" s="12" t="n"/>
    </row>
    <row r="115">
      <c r="A115" s="14" t="n"/>
      <c r="B115" s="12" t="n"/>
      <c r="C115" s="16" t="n"/>
      <c r="D115" s="16" t="n"/>
      <c r="E115" s="23">
        <f>IF(OR($C115="",$D115=""),"",$D115-$C115)</f>
        <v/>
      </c>
      <c r="F115" s="37">
        <f>IF($E115="","",IF($C115=0,"",$E115/$C115))</f>
        <v/>
      </c>
      <c r="G115" s="13">
        <f>IF($F115="","",IF(ABS($F115)&gt;Toleranz,"prüfen",""))</f>
        <v/>
      </c>
      <c r="H115" s="12" t="n"/>
      <c r="I115" s="12" t="n"/>
    </row>
    <row r="116">
      <c r="A116" s="14" t="n"/>
      <c r="B116" s="12" t="n"/>
      <c r="C116" s="16" t="n"/>
      <c r="D116" s="16" t="n"/>
      <c r="E116" s="23">
        <f>IF(OR($C116="",$D116=""),"",$D116-$C116)</f>
        <v/>
      </c>
      <c r="F116" s="37">
        <f>IF($E116="","",IF($C116=0,"",$E116/$C116))</f>
        <v/>
      </c>
      <c r="G116" s="13">
        <f>IF($F116="","",IF(ABS($F116)&gt;Toleranz,"prüfen",""))</f>
        <v/>
      </c>
      <c r="H116" s="12" t="n"/>
      <c r="I116" s="12" t="n"/>
    </row>
    <row r="117">
      <c r="A117" s="14" t="n"/>
      <c r="B117" s="12" t="n"/>
      <c r="C117" s="16" t="n"/>
      <c r="D117" s="16" t="n"/>
      <c r="E117" s="23">
        <f>IF(OR($C117="",$D117=""),"",$D117-$C117)</f>
        <v/>
      </c>
      <c r="F117" s="37">
        <f>IF($E117="","",IF($C117=0,"",$E117/$C117))</f>
        <v/>
      </c>
      <c r="G117" s="13">
        <f>IF($F117="","",IF(ABS($F117)&gt;Toleranz,"prüfen",""))</f>
        <v/>
      </c>
      <c r="H117" s="12" t="n"/>
      <c r="I117" s="12" t="n"/>
    </row>
    <row r="118">
      <c r="A118" s="14" t="n"/>
      <c r="B118" s="12" t="n"/>
      <c r="C118" s="16" t="n"/>
      <c r="D118" s="16" t="n"/>
      <c r="E118" s="23">
        <f>IF(OR($C118="",$D118=""),"",$D118-$C118)</f>
        <v/>
      </c>
      <c r="F118" s="37">
        <f>IF($E118="","",IF($C118=0,"",$E118/$C118))</f>
        <v/>
      </c>
      <c r="G118" s="13">
        <f>IF($F118="","",IF(ABS($F118)&gt;Toleranz,"prüfen",""))</f>
        <v/>
      </c>
      <c r="H118" s="12" t="n"/>
      <c r="I118" s="12" t="n"/>
    </row>
    <row r="119">
      <c r="A119" s="14" t="n"/>
      <c r="B119" s="12" t="n"/>
      <c r="C119" s="16" t="n"/>
      <c r="D119" s="16" t="n"/>
      <c r="E119" s="23">
        <f>IF(OR($C119="",$D119=""),"",$D119-$C119)</f>
        <v/>
      </c>
      <c r="F119" s="37">
        <f>IF($E119="","",IF($C119=0,"",$E119/$C119))</f>
        <v/>
      </c>
      <c r="G119" s="13">
        <f>IF($F119="","",IF(ABS($F119)&gt;Toleranz,"prüfen",""))</f>
        <v/>
      </c>
      <c r="H119" s="12" t="n"/>
      <c r="I119" s="12" t="n"/>
    </row>
    <row r="120">
      <c r="A120" s="14" t="n"/>
      <c r="B120" s="12" t="n"/>
      <c r="C120" s="16" t="n"/>
      <c r="D120" s="16" t="n"/>
      <c r="E120" s="23">
        <f>IF(OR($C120="",$D120=""),"",$D120-$C120)</f>
        <v/>
      </c>
      <c r="F120" s="37">
        <f>IF($E120="","",IF($C120=0,"",$E120/$C120))</f>
        <v/>
      </c>
      <c r="G120" s="13">
        <f>IF($F120="","",IF(ABS($F120)&gt;Toleranz,"prüfen",""))</f>
        <v/>
      </c>
      <c r="H120" s="12" t="n"/>
      <c r="I120" s="12" t="n"/>
    </row>
    <row r="121">
      <c r="A121" s="14" t="n"/>
      <c r="B121" s="12" t="n"/>
      <c r="C121" s="16" t="n"/>
      <c r="D121" s="16" t="n"/>
      <c r="E121" s="23">
        <f>IF(OR($C121="",$D121=""),"",$D121-$C121)</f>
        <v/>
      </c>
      <c r="F121" s="37">
        <f>IF($E121="","",IF($C121=0,"",$E121/$C121))</f>
        <v/>
      </c>
      <c r="G121" s="13">
        <f>IF($F121="","",IF(ABS($F121)&gt;Toleranz,"prüfen",""))</f>
        <v/>
      </c>
      <c r="H121" s="12" t="n"/>
      <c r="I121" s="12" t="n"/>
    </row>
    <row r="122">
      <c r="A122" s="14" t="n"/>
      <c r="B122" s="12" t="n"/>
      <c r="C122" s="16" t="n"/>
      <c r="D122" s="16" t="n"/>
      <c r="E122" s="23">
        <f>IF(OR($C122="",$D122=""),"",$D122-$C122)</f>
        <v/>
      </c>
      <c r="F122" s="37">
        <f>IF($E122="","",IF($C122=0,"",$E122/$C122))</f>
        <v/>
      </c>
      <c r="G122" s="13">
        <f>IF($F122="","",IF(ABS($F122)&gt;Toleranz,"prüfen",""))</f>
        <v/>
      </c>
      <c r="H122" s="12" t="n"/>
      <c r="I122" s="12" t="n"/>
    </row>
    <row r="123">
      <c r="A123" s="14" t="n"/>
      <c r="B123" s="12" t="n"/>
      <c r="C123" s="16" t="n"/>
      <c r="D123" s="16" t="n"/>
      <c r="E123" s="23">
        <f>IF(OR($C123="",$D123=""),"",$D123-$C123)</f>
        <v/>
      </c>
      <c r="F123" s="37">
        <f>IF($E123="","",IF($C123=0,"",$E123/$C123))</f>
        <v/>
      </c>
      <c r="G123" s="13">
        <f>IF($F123="","",IF(ABS($F123)&gt;Toleranz,"prüfen",""))</f>
        <v/>
      </c>
      <c r="H123" s="12" t="n"/>
      <c r="I123" s="12" t="n"/>
    </row>
    <row r="124">
      <c r="A124" s="14" t="n"/>
      <c r="B124" s="12" t="n"/>
      <c r="C124" s="16" t="n"/>
      <c r="D124" s="16" t="n"/>
      <c r="E124" s="23">
        <f>IF(OR($C124="",$D124=""),"",$D124-$C124)</f>
        <v/>
      </c>
      <c r="F124" s="37">
        <f>IF($E124="","",IF($C124=0,"",$E124/$C124))</f>
        <v/>
      </c>
      <c r="G124" s="13">
        <f>IF($F124="","",IF(ABS($F124)&gt;Toleranz,"prüfen",""))</f>
        <v/>
      </c>
      <c r="H124" s="12" t="n"/>
      <c r="I124" s="12" t="n"/>
    </row>
    <row r="125">
      <c r="A125" s="14" t="n"/>
      <c r="B125" s="12" t="n"/>
      <c r="C125" s="16" t="n"/>
      <c r="D125" s="16" t="n"/>
      <c r="E125" s="23">
        <f>IF(OR($C125="",$D125=""),"",$D125-$C125)</f>
        <v/>
      </c>
      <c r="F125" s="37">
        <f>IF($E125="","",IF($C125=0,"",$E125/$C125))</f>
        <v/>
      </c>
      <c r="G125" s="13">
        <f>IF($F125="","",IF(ABS($F125)&gt;Toleranz,"prüfen",""))</f>
        <v/>
      </c>
      <c r="H125" s="12" t="n"/>
      <c r="I125" s="12" t="n"/>
    </row>
    <row r="126">
      <c r="A126" s="14" t="n"/>
      <c r="B126" s="12" t="n"/>
      <c r="C126" s="16" t="n"/>
      <c r="D126" s="16" t="n"/>
      <c r="E126" s="23">
        <f>IF(OR($C126="",$D126=""),"",$D126-$C126)</f>
        <v/>
      </c>
      <c r="F126" s="37">
        <f>IF($E126="","",IF($C126=0,"",$E126/$C126))</f>
        <v/>
      </c>
      <c r="G126" s="13">
        <f>IF($F126="","",IF(ABS($F126)&gt;Toleranz,"prüfen",""))</f>
        <v/>
      </c>
      <c r="H126" s="12" t="n"/>
      <c r="I126" s="12" t="n"/>
    </row>
    <row r="127">
      <c r="A127" s="14" t="n"/>
      <c r="B127" s="12" t="n"/>
      <c r="C127" s="16" t="n"/>
      <c r="D127" s="16" t="n"/>
      <c r="E127" s="23">
        <f>IF(OR($C127="",$D127=""),"",$D127-$C127)</f>
        <v/>
      </c>
      <c r="F127" s="37">
        <f>IF($E127="","",IF($C127=0,"",$E127/$C127))</f>
        <v/>
      </c>
      <c r="G127" s="13">
        <f>IF($F127="","",IF(ABS($F127)&gt;Toleranz,"prüfen",""))</f>
        <v/>
      </c>
      <c r="H127" s="12" t="n"/>
      <c r="I127" s="12" t="n"/>
    </row>
    <row r="128">
      <c r="A128" s="14" t="n"/>
      <c r="B128" s="12" t="n"/>
      <c r="C128" s="16" t="n"/>
      <c r="D128" s="16" t="n"/>
      <c r="E128" s="23">
        <f>IF(OR($C128="",$D128=""),"",$D128-$C128)</f>
        <v/>
      </c>
      <c r="F128" s="37">
        <f>IF($E128="","",IF($C128=0,"",$E128/$C128))</f>
        <v/>
      </c>
      <c r="G128" s="13">
        <f>IF($F128="","",IF(ABS($F128)&gt;Toleranz,"prüfen",""))</f>
        <v/>
      </c>
      <c r="H128" s="12" t="n"/>
      <c r="I128" s="12" t="n"/>
    </row>
    <row r="129">
      <c r="A129" s="14" t="n"/>
      <c r="B129" s="12" t="n"/>
      <c r="C129" s="16" t="n"/>
      <c r="D129" s="16" t="n"/>
      <c r="E129" s="23">
        <f>IF(OR($C129="",$D129=""),"",$D129-$C129)</f>
        <v/>
      </c>
      <c r="F129" s="37">
        <f>IF($E129="","",IF($C129=0,"",$E129/$C129))</f>
        <v/>
      </c>
      <c r="G129" s="13">
        <f>IF($F129="","",IF(ABS($F129)&gt;Toleranz,"prüfen",""))</f>
        <v/>
      </c>
      <c r="H129" s="12" t="n"/>
      <c r="I129" s="12" t="n"/>
    </row>
    <row r="130">
      <c r="A130" s="14" t="n"/>
      <c r="B130" s="12" t="n"/>
      <c r="C130" s="16" t="n"/>
      <c r="D130" s="16" t="n"/>
      <c r="E130" s="23">
        <f>IF(OR($C130="",$D130=""),"",$D130-$C130)</f>
        <v/>
      </c>
      <c r="F130" s="37">
        <f>IF($E130="","",IF($C130=0,"",$E130/$C130))</f>
        <v/>
      </c>
      <c r="G130" s="13">
        <f>IF($F130="","",IF(ABS($F130)&gt;Toleranz,"prüfen",""))</f>
        <v/>
      </c>
      <c r="H130" s="12" t="n"/>
      <c r="I130" s="12" t="n"/>
    </row>
    <row r="131">
      <c r="A131" s="14" t="n"/>
      <c r="B131" s="12" t="n"/>
      <c r="C131" s="16" t="n"/>
      <c r="D131" s="16" t="n"/>
      <c r="E131" s="23">
        <f>IF(OR($C131="",$D131=""),"",$D131-$C131)</f>
        <v/>
      </c>
      <c r="F131" s="37">
        <f>IF($E131="","",IF($C131=0,"",$E131/$C131))</f>
        <v/>
      </c>
      <c r="G131" s="13">
        <f>IF($F131="","",IF(ABS($F131)&gt;Toleranz,"prüfen",""))</f>
        <v/>
      </c>
      <c r="H131" s="12" t="n"/>
      <c r="I131" s="12" t="n"/>
    </row>
    <row r="132">
      <c r="A132" s="14" t="n"/>
      <c r="B132" s="12" t="n"/>
      <c r="C132" s="16" t="n"/>
      <c r="D132" s="16" t="n"/>
      <c r="E132" s="23">
        <f>IF(OR($C132="",$D132=""),"",$D132-$C132)</f>
        <v/>
      </c>
      <c r="F132" s="37">
        <f>IF($E132="","",IF($C132=0,"",$E132/$C132))</f>
        <v/>
      </c>
      <c r="G132" s="13">
        <f>IF($F132="","",IF(ABS($F132)&gt;Toleranz,"prüfen",""))</f>
        <v/>
      </c>
      <c r="H132" s="12" t="n"/>
      <c r="I132" s="12" t="n"/>
    </row>
    <row r="133">
      <c r="A133" s="14" t="n"/>
      <c r="B133" s="12" t="n"/>
      <c r="C133" s="16" t="n"/>
      <c r="D133" s="16" t="n"/>
      <c r="E133" s="23">
        <f>IF(OR($C133="",$D133=""),"",$D133-$C133)</f>
        <v/>
      </c>
      <c r="F133" s="37">
        <f>IF($E133="","",IF($C133=0,"",$E133/$C133))</f>
        <v/>
      </c>
      <c r="G133" s="13">
        <f>IF($F133="","",IF(ABS($F133)&gt;Toleranz,"prüfen",""))</f>
        <v/>
      </c>
      <c r="H133" s="12" t="n"/>
      <c r="I133" s="12" t="n"/>
    </row>
    <row r="134">
      <c r="A134" s="14" t="n"/>
      <c r="B134" s="12" t="n"/>
      <c r="C134" s="16" t="n"/>
      <c r="D134" s="16" t="n"/>
      <c r="E134" s="23">
        <f>IF(OR($C134="",$D134=""),"",$D134-$C134)</f>
        <v/>
      </c>
      <c r="F134" s="37">
        <f>IF($E134="","",IF($C134=0,"",$E134/$C134))</f>
        <v/>
      </c>
      <c r="G134" s="13">
        <f>IF($F134="","",IF(ABS($F134)&gt;Toleranz,"prüfen",""))</f>
        <v/>
      </c>
      <c r="H134" s="12" t="n"/>
      <c r="I134" s="12" t="n"/>
    </row>
    <row r="135">
      <c r="A135" s="14" t="n"/>
      <c r="B135" s="12" t="n"/>
      <c r="C135" s="16" t="n"/>
      <c r="D135" s="16" t="n"/>
      <c r="E135" s="23">
        <f>IF(OR($C135="",$D135=""),"",$D135-$C135)</f>
        <v/>
      </c>
      <c r="F135" s="37">
        <f>IF($E135="","",IF($C135=0,"",$E135/$C135))</f>
        <v/>
      </c>
      <c r="G135" s="13">
        <f>IF($F135="","",IF(ABS($F135)&gt;Toleranz,"prüfen",""))</f>
        <v/>
      </c>
      <c r="H135" s="12" t="n"/>
      <c r="I135" s="12" t="n"/>
    </row>
    <row r="136">
      <c r="A136" s="14" t="n"/>
      <c r="B136" s="12" t="n"/>
      <c r="C136" s="16" t="n"/>
      <c r="D136" s="16" t="n"/>
      <c r="E136" s="23">
        <f>IF(OR($C136="",$D136=""),"",$D136-$C136)</f>
        <v/>
      </c>
      <c r="F136" s="37">
        <f>IF($E136="","",IF($C136=0,"",$E136/$C136))</f>
        <v/>
      </c>
      <c r="G136" s="13">
        <f>IF($F136="","",IF(ABS($F136)&gt;Toleranz,"prüfen",""))</f>
        <v/>
      </c>
      <c r="H136" s="12" t="n"/>
      <c r="I136" s="12" t="n"/>
    </row>
    <row r="137">
      <c r="A137" s="14" t="n"/>
      <c r="B137" s="12" t="n"/>
      <c r="C137" s="16" t="n"/>
      <c r="D137" s="16" t="n"/>
      <c r="E137" s="23">
        <f>IF(OR($C137="",$D137=""),"",$D137-$C137)</f>
        <v/>
      </c>
      <c r="F137" s="37">
        <f>IF($E137="","",IF($C137=0,"",$E137/$C137))</f>
        <v/>
      </c>
      <c r="G137" s="13">
        <f>IF($F137="","",IF(ABS($F137)&gt;Toleranz,"prüfen",""))</f>
        <v/>
      </c>
      <c r="H137" s="12" t="n"/>
      <c r="I137" s="12" t="n"/>
    </row>
    <row r="138">
      <c r="A138" s="14" t="n"/>
      <c r="B138" s="12" t="n"/>
      <c r="C138" s="16" t="n"/>
      <c r="D138" s="16" t="n"/>
      <c r="E138" s="23">
        <f>IF(OR($C138="",$D138=""),"",$D138-$C138)</f>
        <v/>
      </c>
      <c r="F138" s="37">
        <f>IF($E138="","",IF($C138=0,"",$E138/$C138))</f>
        <v/>
      </c>
      <c r="G138" s="13">
        <f>IF($F138="","",IF(ABS($F138)&gt;Toleranz,"prüfen",""))</f>
        <v/>
      </c>
      <c r="H138" s="12" t="n"/>
      <c r="I138" s="12" t="n"/>
    </row>
    <row r="139">
      <c r="A139" s="14" t="n"/>
      <c r="B139" s="12" t="n"/>
      <c r="C139" s="16" t="n"/>
      <c r="D139" s="16" t="n"/>
      <c r="E139" s="23">
        <f>IF(OR($C139="",$D139=""),"",$D139-$C139)</f>
        <v/>
      </c>
      <c r="F139" s="37">
        <f>IF($E139="","",IF($C139=0,"",$E139/$C139))</f>
        <v/>
      </c>
      <c r="G139" s="13">
        <f>IF($F139="","",IF(ABS($F139)&gt;Toleranz,"prüfen",""))</f>
        <v/>
      </c>
      <c r="H139" s="12" t="n"/>
      <c r="I139" s="12" t="n"/>
    </row>
    <row r="140">
      <c r="A140" s="14" t="n"/>
      <c r="B140" s="12" t="n"/>
      <c r="C140" s="16" t="n"/>
      <c r="D140" s="16" t="n"/>
      <c r="E140" s="23">
        <f>IF(OR($C140="",$D140=""),"",$D140-$C140)</f>
        <v/>
      </c>
      <c r="F140" s="37">
        <f>IF($E140="","",IF($C140=0,"",$E140/$C140))</f>
        <v/>
      </c>
      <c r="G140" s="13">
        <f>IF($F140="","",IF(ABS($F140)&gt;Toleranz,"prüfen",""))</f>
        <v/>
      </c>
      <c r="H140" s="12" t="n"/>
      <c r="I140" s="12" t="n"/>
    </row>
    <row r="141">
      <c r="A141" s="14" t="n"/>
      <c r="B141" s="12" t="n"/>
      <c r="C141" s="16" t="n"/>
      <c r="D141" s="16" t="n"/>
      <c r="E141" s="23">
        <f>IF(OR($C141="",$D141=""),"",$D141-$C141)</f>
        <v/>
      </c>
      <c r="F141" s="37">
        <f>IF($E141="","",IF($C141=0,"",$E141/$C141))</f>
        <v/>
      </c>
      <c r="G141" s="13">
        <f>IF($F141="","",IF(ABS($F141)&gt;Toleranz,"prüfen",""))</f>
        <v/>
      </c>
      <c r="H141" s="12" t="n"/>
      <c r="I141" s="12" t="n"/>
    </row>
    <row r="142">
      <c r="A142" s="14" t="n"/>
      <c r="B142" s="12" t="n"/>
      <c r="C142" s="16" t="n"/>
      <c r="D142" s="16" t="n"/>
      <c r="E142" s="23">
        <f>IF(OR($C142="",$D142=""),"",$D142-$C142)</f>
        <v/>
      </c>
      <c r="F142" s="37">
        <f>IF($E142="","",IF($C142=0,"",$E142/$C142))</f>
        <v/>
      </c>
      <c r="G142" s="13">
        <f>IF($F142="","",IF(ABS($F142)&gt;Toleranz,"prüfen",""))</f>
        <v/>
      </c>
      <c r="H142" s="12" t="n"/>
      <c r="I142" s="12" t="n"/>
    </row>
    <row r="143">
      <c r="A143" s="14" t="n"/>
      <c r="B143" s="12" t="n"/>
      <c r="C143" s="16" t="n"/>
      <c r="D143" s="16" t="n"/>
      <c r="E143" s="23">
        <f>IF(OR($C143="",$D143=""),"",$D143-$C143)</f>
        <v/>
      </c>
      <c r="F143" s="37">
        <f>IF($E143="","",IF($C143=0,"",$E143/$C143))</f>
        <v/>
      </c>
      <c r="G143" s="13">
        <f>IF($F143="","",IF(ABS($F143)&gt;Toleranz,"prüfen",""))</f>
        <v/>
      </c>
      <c r="H143" s="12" t="n"/>
      <c r="I143" s="12" t="n"/>
    </row>
    <row r="144">
      <c r="A144" s="14" t="n"/>
      <c r="B144" s="12" t="n"/>
      <c r="C144" s="16" t="n"/>
      <c r="D144" s="16" t="n"/>
      <c r="E144" s="23">
        <f>IF(OR($C144="",$D144=""),"",$D144-$C144)</f>
        <v/>
      </c>
      <c r="F144" s="37">
        <f>IF($E144="","",IF($C144=0,"",$E144/$C144))</f>
        <v/>
      </c>
      <c r="G144" s="13">
        <f>IF($F144="","",IF(ABS($F144)&gt;Toleranz,"prüfen",""))</f>
        <v/>
      </c>
      <c r="H144" s="12" t="n"/>
      <c r="I144" s="12" t="n"/>
    </row>
    <row r="145">
      <c r="A145" s="14" t="n"/>
      <c r="B145" s="12" t="n"/>
      <c r="C145" s="16" t="n"/>
      <c r="D145" s="16" t="n"/>
      <c r="E145" s="23">
        <f>IF(OR($C145="",$D145=""),"",$D145-$C145)</f>
        <v/>
      </c>
      <c r="F145" s="37">
        <f>IF($E145="","",IF($C145=0,"",$E145/$C145))</f>
        <v/>
      </c>
      <c r="G145" s="13">
        <f>IF($F145="","",IF(ABS($F145)&gt;Toleranz,"prüfen",""))</f>
        <v/>
      </c>
      <c r="H145" s="12" t="n"/>
      <c r="I145" s="12" t="n"/>
    </row>
    <row r="146">
      <c r="A146" s="14" t="n"/>
      <c r="B146" s="12" t="n"/>
      <c r="C146" s="16" t="n"/>
      <c r="D146" s="16" t="n"/>
      <c r="E146" s="23">
        <f>IF(OR($C146="",$D146=""),"",$D146-$C146)</f>
        <v/>
      </c>
      <c r="F146" s="37">
        <f>IF($E146="","",IF($C146=0,"",$E146/$C146))</f>
        <v/>
      </c>
      <c r="G146" s="13">
        <f>IF($F146="","",IF(ABS($F146)&gt;Toleranz,"prüfen",""))</f>
        <v/>
      </c>
      <c r="H146" s="12" t="n"/>
      <c r="I146" s="12" t="n"/>
    </row>
    <row r="147">
      <c r="A147" s="14" t="n"/>
      <c r="B147" s="12" t="n"/>
      <c r="C147" s="16" t="n"/>
      <c r="D147" s="16" t="n"/>
      <c r="E147" s="23">
        <f>IF(OR($C147="",$D147=""),"",$D147-$C147)</f>
        <v/>
      </c>
      <c r="F147" s="37">
        <f>IF($E147="","",IF($C147=0,"",$E147/$C147))</f>
        <v/>
      </c>
      <c r="G147" s="13">
        <f>IF($F147="","",IF(ABS($F147)&gt;Toleranz,"prüfen",""))</f>
        <v/>
      </c>
      <c r="H147" s="12" t="n"/>
      <c r="I147" s="12" t="n"/>
    </row>
    <row r="148">
      <c r="A148" s="14" t="n"/>
      <c r="B148" s="12" t="n"/>
      <c r="C148" s="16" t="n"/>
      <c r="D148" s="16" t="n"/>
      <c r="E148" s="23">
        <f>IF(OR($C148="",$D148=""),"",$D148-$C148)</f>
        <v/>
      </c>
      <c r="F148" s="37">
        <f>IF($E148="","",IF($C148=0,"",$E148/$C148))</f>
        <v/>
      </c>
      <c r="G148" s="13">
        <f>IF($F148="","",IF(ABS($F148)&gt;Toleranz,"prüfen",""))</f>
        <v/>
      </c>
      <c r="H148" s="12" t="n"/>
      <c r="I148" s="12" t="n"/>
    </row>
    <row r="149">
      <c r="A149" s="14" t="n"/>
      <c r="B149" s="12" t="n"/>
      <c r="C149" s="16" t="n"/>
      <c r="D149" s="16" t="n"/>
      <c r="E149" s="23">
        <f>IF(OR($C149="",$D149=""),"",$D149-$C149)</f>
        <v/>
      </c>
      <c r="F149" s="37">
        <f>IF($E149="","",IF($C149=0,"",$E149/$C149))</f>
        <v/>
      </c>
      <c r="G149" s="13">
        <f>IF($F149="","",IF(ABS($F149)&gt;Toleranz,"prüfen",""))</f>
        <v/>
      </c>
      <c r="H149" s="12" t="n"/>
      <c r="I149" s="12" t="n"/>
    </row>
    <row r="150">
      <c r="A150" s="14" t="n"/>
      <c r="B150" s="12" t="n"/>
      <c r="C150" s="16" t="n"/>
      <c r="D150" s="16" t="n"/>
      <c r="E150" s="23">
        <f>IF(OR($C150="",$D150=""),"",$D150-$C150)</f>
        <v/>
      </c>
      <c r="F150" s="37">
        <f>IF($E150="","",IF($C150=0,"",$E150/$C150))</f>
        <v/>
      </c>
      <c r="G150" s="13">
        <f>IF($F150="","",IF(ABS($F150)&gt;Toleranz,"prüfen",""))</f>
        <v/>
      </c>
      <c r="H150" s="12" t="n"/>
      <c r="I150" s="12" t="n"/>
    </row>
    <row r="151">
      <c r="A151" s="14" t="n"/>
      <c r="B151" s="12" t="n"/>
      <c r="C151" s="16" t="n"/>
      <c r="D151" s="16" t="n"/>
      <c r="E151" s="23">
        <f>IF(OR($C151="",$D151=""),"",$D151-$C151)</f>
        <v/>
      </c>
      <c r="F151" s="37">
        <f>IF($E151="","",IF($C151=0,"",$E151/$C151))</f>
        <v/>
      </c>
      <c r="G151" s="13">
        <f>IF($F151="","",IF(ABS($F151)&gt;Toleranz,"prüfen",""))</f>
        <v/>
      </c>
      <c r="H151" s="12" t="n"/>
      <c r="I151" s="12" t="n"/>
    </row>
    <row r="152">
      <c r="A152" s="14" t="n"/>
      <c r="B152" s="12" t="n"/>
      <c r="C152" s="16" t="n"/>
      <c r="D152" s="16" t="n"/>
      <c r="E152" s="23">
        <f>IF(OR($C152="",$D152=""),"",$D152-$C152)</f>
        <v/>
      </c>
      <c r="F152" s="37">
        <f>IF($E152="","",IF($C152=0,"",$E152/$C152))</f>
        <v/>
      </c>
      <c r="G152" s="13">
        <f>IF($F152="","",IF(ABS($F152)&gt;Toleranz,"prüfen",""))</f>
        <v/>
      </c>
      <c r="H152" s="12" t="n"/>
      <c r="I152" s="12" t="n"/>
    </row>
    <row r="153">
      <c r="A153" s="14" t="n"/>
      <c r="B153" s="12" t="n"/>
      <c r="C153" s="16" t="n"/>
      <c r="D153" s="16" t="n"/>
      <c r="E153" s="23">
        <f>IF(OR($C153="",$D153=""),"",$D153-$C153)</f>
        <v/>
      </c>
      <c r="F153" s="37">
        <f>IF($E153="","",IF($C153=0,"",$E153/$C153))</f>
        <v/>
      </c>
      <c r="G153" s="13">
        <f>IF($F153="","",IF(ABS($F153)&gt;Toleranz,"prüfen",""))</f>
        <v/>
      </c>
      <c r="H153" s="12" t="n"/>
      <c r="I153" s="12" t="n"/>
    </row>
    <row r="154">
      <c r="A154" s="14" t="n"/>
      <c r="B154" s="12" t="n"/>
      <c r="C154" s="16" t="n"/>
      <c r="D154" s="16" t="n"/>
      <c r="E154" s="23">
        <f>IF(OR($C154="",$D154=""),"",$D154-$C154)</f>
        <v/>
      </c>
      <c r="F154" s="37">
        <f>IF($E154="","",IF($C154=0,"",$E154/$C154))</f>
        <v/>
      </c>
      <c r="G154" s="13">
        <f>IF($F154="","",IF(ABS($F154)&gt;Toleranz,"prüfen",""))</f>
        <v/>
      </c>
      <c r="H154" s="12" t="n"/>
      <c r="I154" s="12" t="n"/>
    </row>
    <row r="155">
      <c r="A155" s="14" t="n"/>
      <c r="B155" s="12" t="n"/>
      <c r="C155" s="16" t="n"/>
      <c r="D155" s="16" t="n"/>
      <c r="E155" s="23">
        <f>IF(OR($C155="",$D155=""),"",$D155-$C155)</f>
        <v/>
      </c>
      <c r="F155" s="37">
        <f>IF($E155="","",IF($C155=0,"",$E155/$C155))</f>
        <v/>
      </c>
      <c r="G155" s="13">
        <f>IF($F155="","",IF(ABS($F155)&gt;Toleranz,"prüfen",""))</f>
        <v/>
      </c>
      <c r="H155" s="12" t="n"/>
      <c r="I155" s="12" t="n"/>
    </row>
    <row r="156">
      <c r="A156" s="14" t="n"/>
      <c r="B156" s="12" t="n"/>
      <c r="C156" s="16" t="n"/>
      <c r="D156" s="16" t="n"/>
      <c r="E156" s="23">
        <f>IF(OR($C156="",$D156=""),"",$D156-$C156)</f>
        <v/>
      </c>
      <c r="F156" s="37">
        <f>IF($E156="","",IF($C156=0,"",$E156/$C156))</f>
        <v/>
      </c>
      <c r="G156" s="13">
        <f>IF($F156="","",IF(ABS($F156)&gt;Toleranz,"prüfen",""))</f>
        <v/>
      </c>
      <c r="H156" s="12" t="n"/>
      <c r="I156" s="12" t="n"/>
    </row>
    <row r="157">
      <c r="A157" s="14" t="n"/>
      <c r="B157" s="12" t="n"/>
      <c r="C157" s="16" t="n"/>
      <c r="D157" s="16" t="n"/>
      <c r="E157" s="23">
        <f>IF(OR($C157="",$D157=""),"",$D157-$C157)</f>
        <v/>
      </c>
      <c r="F157" s="37">
        <f>IF($E157="","",IF($C157=0,"",$E157/$C157))</f>
        <v/>
      </c>
      <c r="G157" s="13">
        <f>IF($F157="","",IF(ABS($F157)&gt;Toleranz,"prüfen",""))</f>
        <v/>
      </c>
      <c r="H157" s="12" t="n"/>
      <c r="I157" s="12" t="n"/>
    </row>
    <row r="158">
      <c r="A158" s="14" t="n"/>
      <c r="B158" s="12" t="n"/>
      <c r="C158" s="16" t="n"/>
      <c r="D158" s="16" t="n"/>
      <c r="E158" s="23">
        <f>IF(OR($C158="",$D158=""),"",$D158-$C158)</f>
        <v/>
      </c>
      <c r="F158" s="37">
        <f>IF($E158="","",IF($C158=0,"",$E158/$C158))</f>
        <v/>
      </c>
      <c r="G158" s="13">
        <f>IF($F158="","",IF(ABS($F158)&gt;Toleranz,"prüfen",""))</f>
        <v/>
      </c>
      <c r="H158" s="12" t="n"/>
      <c r="I158" s="12" t="n"/>
    </row>
    <row r="159">
      <c r="A159" s="14" t="n"/>
      <c r="B159" s="12" t="n"/>
      <c r="C159" s="16" t="n"/>
      <c r="D159" s="16" t="n"/>
      <c r="E159" s="23">
        <f>IF(OR($C159="",$D159=""),"",$D159-$C159)</f>
        <v/>
      </c>
      <c r="F159" s="37">
        <f>IF($E159="","",IF($C159=0,"",$E159/$C159))</f>
        <v/>
      </c>
      <c r="G159" s="13">
        <f>IF($F159="","",IF(ABS($F159)&gt;Toleranz,"prüfen",""))</f>
        <v/>
      </c>
      <c r="H159" s="12" t="n"/>
      <c r="I159" s="12" t="n"/>
    </row>
    <row r="160">
      <c r="A160" s="14" t="n"/>
      <c r="B160" s="12" t="n"/>
      <c r="C160" s="16" t="n"/>
      <c r="D160" s="16" t="n"/>
      <c r="E160" s="23">
        <f>IF(OR($C160="",$D160=""),"",$D160-$C160)</f>
        <v/>
      </c>
      <c r="F160" s="37">
        <f>IF($E160="","",IF($C160=0,"",$E160/$C160))</f>
        <v/>
      </c>
      <c r="G160" s="13">
        <f>IF($F160="","",IF(ABS($F160)&gt;Toleranz,"prüfen",""))</f>
        <v/>
      </c>
      <c r="H160" s="12" t="n"/>
      <c r="I160" s="12" t="n"/>
    </row>
    <row r="161">
      <c r="A161" s="14" t="n"/>
      <c r="B161" s="12" t="n"/>
      <c r="C161" s="16" t="n"/>
      <c r="D161" s="16" t="n"/>
      <c r="E161" s="23">
        <f>IF(OR($C161="",$D161=""),"",$D161-$C161)</f>
        <v/>
      </c>
      <c r="F161" s="37">
        <f>IF($E161="","",IF($C161=0,"",$E161/$C161))</f>
        <v/>
      </c>
      <c r="G161" s="13">
        <f>IF($F161="","",IF(ABS($F161)&gt;Toleranz,"prüfen",""))</f>
        <v/>
      </c>
      <c r="H161" s="12" t="n"/>
      <c r="I161" s="12" t="n"/>
    </row>
    <row r="162">
      <c r="A162" s="14" t="n"/>
      <c r="B162" s="12" t="n"/>
      <c r="C162" s="16" t="n"/>
      <c r="D162" s="16" t="n"/>
      <c r="E162" s="23">
        <f>IF(OR($C162="",$D162=""),"",$D162-$C162)</f>
        <v/>
      </c>
      <c r="F162" s="37">
        <f>IF($E162="","",IF($C162=0,"",$E162/$C162))</f>
        <v/>
      </c>
      <c r="G162" s="13">
        <f>IF($F162="","",IF(ABS($F162)&gt;Toleranz,"prüfen",""))</f>
        <v/>
      </c>
      <c r="H162" s="12" t="n"/>
      <c r="I162" s="12" t="n"/>
    </row>
    <row r="163">
      <c r="A163" s="14" t="n"/>
      <c r="B163" s="12" t="n"/>
      <c r="C163" s="16" t="n"/>
      <c r="D163" s="16" t="n"/>
      <c r="E163" s="23">
        <f>IF(OR($C163="",$D163=""),"",$D163-$C163)</f>
        <v/>
      </c>
      <c r="F163" s="37">
        <f>IF($E163="","",IF($C163=0,"",$E163/$C163))</f>
        <v/>
      </c>
      <c r="G163" s="13">
        <f>IF($F163="","",IF(ABS($F163)&gt;Toleranz,"prüfen",""))</f>
        <v/>
      </c>
      <c r="H163" s="12" t="n"/>
      <c r="I163" s="12" t="n"/>
    </row>
    <row r="164">
      <c r="A164" s="14" t="n"/>
      <c r="B164" s="12" t="n"/>
      <c r="C164" s="16" t="n"/>
      <c r="D164" s="16" t="n"/>
      <c r="E164" s="23">
        <f>IF(OR($C164="",$D164=""),"",$D164-$C164)</f>
        <v/>
      </c>
      <c r="F164" s="37">
        <f>IF($E164="","",IF($C164=0,"",$E164/$C164))</f>
        <v/>
      </c>
      <c r="G164" s="13">
        <f>IF($F164="","",IF(ABS($F164)&gt;Toleranz,"prüfen",""))</f>
        <v/>
      </c>
      <c r="H164" s="12" t="n"/>
      <c r="I164" s="12" t="n"/>
    </row>
    <row r="165">
      <c r="A165" s="14" t="n"/>
      <c r="B165" s="12" t="n"/>
      <c r="C165" s="16" t="n"/>
      <c r="D165" s="16" t="n"/>
      <c r="E165" s="23">
        <f>IF(OR($C165="",$D165=""),"",$D165-$C165)</f>
        <v/>
      </c>
      <c r="F165" s="37">
        <f>IF($E165="","",IF($C165=0,"",$E165/$C165))</f>
        <v/>
      </c>
      <c r="G165" s="13">
        <f>IF($F165="","",IF(ABS($F165)&gt;Toleranz,"prüfen",""))</f>
        <v/>
      </c>
      <c r="H165" s="12" t="n"/>
      <c r="I165" s="12" t="n"/>
    </row>
    <row r="166">
      <c r="A166" s="14" t="n"/>
      <c r="B166" s="12" t="n"/>
      <c r="C166" s="16" t="n"/>
      <c r="D166" s="16" t="n"/>
      <c r="E166" s="23">
        <f>IF(OR($C166="",$D166=""),"",$D166-$C166)</f>
        <v/>
      </c>
      <c r="F166" s="37">
        <f>IF($E166="","",IF($C166=0,"",$E166/$C166))</f>
        <v/>
      </c>
      <c r="G166" s="13">
        <f>IF($F166="","",IF(ABS($F166)&gt;Toleranz,"prüfen",""))</f>
        <v/>
      </c>
      <c r="H166" s="12" t="n"/>
      <c r="I166" s="12" t="n"/>
    </row>
    <row r="167">
      <c r="A167" s="14" t="n"/>
      <c r="B167" s="12" t="n"/>
      <c r="C167" s="16" t="n"/>
      <c r="D167" s="16" t="n"/>
      <c r="E167" s="23">
        <f>IF(OR($C167="",$D167=""),"",$D167-$C167)</f>
        <v/>
      </c>
      <c r="F167" s="37">
        <f>IF($E167="","",IF($C167=0,"",$E167/$C167))</f>
        <v/>
      </c>
      <c r="G167" s="13">
        <f>IF($F167="","",IF(ABS($F167)&gt;Toleranz,"prüfen",""))</f>
        <v/>
      </c>
      <c r="H167" s="12" t="n"/>
      <c r="I167" s="12" t="n"/>
    </row>
    <row r="168">
      <c r="A168" s="14" t="n"/>
      <c r="B168" s="12" t="n"/>
      <c r="C168" s="16" t="n"/>
      <c r="D168" s="16" t="n"/>
      <c r="E168" s="23">
        <f>IF(OR($C168="",$D168=""),"",$D168-$C168)</f>
        <v/>
      </c>
      <c r="F168" s="37">
        <f>IF($E168="","",IF($C168=0,"",$E168/$C168))</f>
        <v/>
      </c>
      <c r="G168" s="13">
        <f>IF($F168="","",IF(ABS($F168)&gt;Toleranz,"prüfen",""))</f>
        <v/>
      </c>
      <c r="H168" s="12" t="n"/>
      <c r="I168" s="12" t="n"/>
    </row>
    <row r="169">
      <c r="A169" s="14" t="n"/>
      <c r="B169" s="12" t="n"/>
      <c r="C169" s="16" t="n"/>
      <c r="D169" s="16" t="n"/>
      <c r="E169" s="23">
        <f>IF(OR($C169="",$D169=""),"",$D169-$C169)</f>
        <v/>
      </c>
      <c r="F169" s="37">
        <f>IF($E169="","",IF($C169=0,"",$E169/$C169))</f>
        <v/>
      </c>
      <c r="G169" s="13">
        <f>IF($F169="","",IF(ABS($F169)&gt;Toleranz,"prüfen",""))</f>
        <v/>
      </c>
      <c r="H169" s="12" t="n"/>
      <c r="I169" s="12" t="n"/>
    </row>
    <row r="170">
      <c r="A170" s="14" t="n"/>
      <c r="B170" s="12" t="n"/>
      <c r="C170" s="16" t="n"/>
      <c r="D170" s="16" t="n"/>
      <c r="E170" s="23">
        <f>IF(OR($C170="",$D170=""),"",$D170-$C170)</f>
        <v/>
      </c>
      <c r="F170" s="37">
        <f>IF($E170="","",IF($C170=0,"",$E170/$C170))</f>
        <v/>
      </c>
      <c r="G170" s="13">
        <f>IF($F170="","",IF(ABS($F170)&gt;Toleranz,"prüfen",""))</f>
        <v/>
      </c>
      <c r="H170" s="12" t="n"/>
      <c r="I170" s="12" t="n"/>
    </row>
    <row r="171">
      <c r="A171" s="14" t="n"/>
      <c r="B171" s="12" t="n"/>
      <c r="C171" s="16" t="n"/>
      <c r="D171" s="16" t="n"/>
      <c r="E171" s="23">
        <f>IF(OR($C171="",$D171=""),"",$D171-$C171)</f>
        <v/>
      </c>
      <c r="F171" s="37">
        <f>IF($E171="","",IF($C171=0,"",$E171/$C171))</f>
        <v/>
      </c>
      <c r="G171" s="13">
        <f>IF($F171="","",IF(ABS($F171)&gt;Toleranz,"prüfen",""))</f>
        <v/>
      </c>
      <c r="H171" s="12" t="n"/>
      <c r="I171" s="12" t="n"/>
    </row>
    <row r="172">
      <c r="A172" s="14" t="n"/>
      <c r="B172" s="12" t="n"/>
      <c r="C172" s="16" t="n"/>
      <c r="D172" s="16" t="n"/>
      <c r="E172" s="23">
        <f>IF(OR($C172="",$D172=""),"",$D172-$C172)</f>
        <v/>
      </c>
      <c r="F172" s="37">
        <f>IF($E172="","",IF($C172=0,"",$E172/$C172))</f>
        <v/>
      </c>
      <c r="G172" s="13">
        <f>IF($F172="","",IF(ABS($F172)&gt;Toleranz,"prüfen",""))</f>
        <v/>
      </c>
      <c r="H172" s="12" t="n"/>
      <c r="I172" s="12" t="n"/>
    </row>
    <row r="173">
      <c r="A173" s="14" t="n"/>
      <c r="B173" s="12" t="n"/>
      <c r="C173" s="16" t="n"/>
      <c r="D173" s="16" t="n"/>
      <c r="E173" s="23">
        <f>IF(OR($C173="",$D173=""),"",$D173-$C173)</f>
        <v/>
      </c>
      <c r="F173" s="37">
        <f>IF($E173="","",IF($C173=0,"",$E173/$C173))</f>
        <v/>
      </c>
      <c r="G173" s="13">
        <f>IF($F173="","",IF(ABS($F173)&gt;Toleranz,"prüfen",""))</f>
        <v/>
      </c>
      <c r="H173" s="12" t="n"/>
      <c r="I173" s="12" t="n"/>
    </row>
    <row r="174">
      <c r="A174" s="14" t="n"/>
      <c r="B174" s="12" t="n"/>
      <c r="C174" s="16" t="n"/>
      <c r="D174" s="16" t="n"/>
      <c r="E174" s="23">
        <f>IF(OR($C174="",$D174=""),"",$D174-$C174)</f>
        <v/>
      </c>
      <c r="F174" s="37">
        <f>IF($E174="","",IF($C174=0,"",$E174/$C174))</f>
        <v/>
      </c>
      <c r="G174" s="13">
        <f>IF($F174="","",IF(ABS($F174)&gt;Toleranz,"prüfen",""))</f>
        <v/>
      </c>
      <c r="H174" s="12" t="n"/>
      <c r="I174" s="12" t="n"/>
    </row>
    <row r="175">
      <c r="A175" s="14" t="n"/>
      <c r="B175" s="12" t="n"/>
      <c r="C175" s="16" t="n"/>
      <c r="D175" s="16" t="n"/>
      <c r="E175" s="23">
        <f>IF(OR($C175="",$D175=""),"",$D175-$C175)</f>
        <v/>
      </c>
      <c r="F175" s="37">
        <f>IF($E175="","",IF($C175=0,"",$E175/$C175))</f>
        <v/>
      </c>
      <c r="G175" s="13">
        <f>IF($F175="","",IF(ABS($F175)&gt;Toleranz,"prüfen",""))</f>
        <v/>
      </c>
      <c r="H175" s="12" t="n"/>
      <c r="I175" s="12" t="n"/>
    </row>
    <row r="176">
      <c r="A176" s="14" t="n"/>
      <c r="B176" s="12" t="n"/>
      <c r="C176" s="16" t="n"/>
      <c r="D176" s="16" t="n"/>
      <c r="E176" s="23">
        <f>IF(OR($C176="",$D176=""),"",$D176-$C176)</f>
        <v/>
      </c>
      <c r="F176" s="37">
        <f>IF($E176="","",IF($C176=0,"",$E176/$C176))</f>
        <v/>
      </c>
      <c r="G176" s="13">
        <f>IF($F176="","",IF(ABS($F176)&gt;Toleranz,"prüfen",""))</f>
        <v/>
      </c>
      <c r="H176" s="12" t="n"/>
      <c r="I176" s="12" t="n"/>
    </row>
    <row r="177">
      <c r="A177" s="14" t="n"/>
      <c r="B177" s="12" t="n"/>
      <c r="C177" s="16" t="n"/>
      <c r="D177" s="16" t="n"/>
      <c r="E177" s="23">
        <f>IF(OR($C177="",$D177=""),"",$D177-$C177)</f>
        <v/>
      </c>
      <c r="F177" s="37">
        <f>IF($E177="","",IF($C177=0,"",$E177/$C177))</f>
        <v/>
      </c>
      <c r="G177" s="13">
        <f>IF($F177="","",IF(ABS($F177)&gt;Toleranz,"prüfen",""))</f>
        <v/>
      </c>
      <c r="H177" s="12" t="n"/>
      <c r="I177" s="12" t="n"/>
    </row>
    <row r="178">
      <c r="A178" s="14" t="n"/>
      <c r="B178" s="12" t="n"/>
      <c r="C178" s="16" t="n"/>
      <c r="D178" s="16" t="n"/>
      <c r="E178" s="23">
        <f>IF(OR($C178="",$D178=""),"",$D178-$C178)</f>
        <v/>
      </c>
      <c r="F178" s="37">
        <f>IF($E178="","",IF($C178=0,"",$E178/$C178))</f>
        <v/>
      </c>
      <c r="G178" s="13">
        <f>IF($F178="","",IF(ABS($F178)&gt;Toleranz,"prüfen",""))</f>
        <v/>
      </c>
      <c r="H178" s="12" t="n"/>
      <c r="I178" s="12" t="n"/>
    </row>
    <row r="179">
      <c r="A179" s="14" t="n"/>
      <c r="B179" s="12" t="n"/>
      <c r="C179" s="16" t="n"/>
      <c r="D179" s="16" t="n"/>
      <c r="E179" s="23">
        <f>IF(OR($C179="",$D179=""),"",$D179-$C179)</f>
        <v/>
      </c>
      <c r="F179" s="37">
        <f>IF($E179="","",IF($C179=0,"",$E179/$C179))</f>
        <v/>
      </c>
      <c r="G179" s="13">
        <f>IF($F179="","",IF(ABS($F179)&gt;Toleranz,"prüfen",""))</f>
        <v/>
      </c>
      <c r="H179" s="12" t="n"/>
      <c r="I179" s="12" t="n"/>
    </row>
    <row r="180">
      <c r="A180" s="14" t="n"/>
      <c r="B180" s="12" t="n"/>
      <c r="C180" s="16" t="n"/>
      <c r="D180" s="16" t="n"/>
      <c r="E180" s="23">
        <f>IF(OR($C180="",$D180=""),"",$D180-$C180)</f>
        <v/>
      </c>
      <c r="F180" s="37">
        <f>IF($E180="","",IF($C180=0,"",$E180/$C180))</f>
        <v/>
      </c>
      <c r="G180" s="13">
        <f>IF($F180="","",IF(ABS($F180)&gt;Toleranz,"prüfen",""))</f>
        <v/>
      </c>
      <c r="H180" s="12" t="n"/>
      <c r="I180" s="12" t="n"/>
    </row>
    <row r="181">
      <c r="A181" s="14" t="n"/>
      <c r="B181" s="12" t="n"/>
      <c r="C181" s="16" t="n"/>
      <c r="D181" s="16" t="n"/>
      <c r="E181" s="23">
        <f>IF(OR($C181="",$D181=""),"",$D181-$C181)</f>
        <v/>
      </c>
      <c r="F181" s="37">
        <f>IF($E181="","",IF($C181=0,"",$E181/$C181))</f>
        <v/>
      </c>
      <c r="G181" s="13">
        <f>IF($F181="","",IF(ABS($F181)&gt;Toleranz,"prüfen",""))</f>
        <v/>
      </c>
      <c r="H181" s="12" t="n"/>
      <c r="I181" s="12" t="n"/>
    </row>
    <row r="182">
      <c r="A182" s="14" t="n"/>
      <c r="B182" s="12" t="n"/>
      <c r="C182" s="16" t="n"/>
      <c r="D182" s="16" t="n"/>
      <c r="E182" s="23">
        <f>IF(OR($C182="",$D182=""),"",$D182-$C182)</f>
        <v/>
      </c>
      <c r="F182" s="37">
        <f>IF($E182="","",IF($C182=0,"",$E182/$C182))</f>
        <v/>
      </c>
      <c r="G182" s="13">
        <f>IF($F182="","",IF(ABS($F182)&gt;Toleranz,"prüfen",""))</f>
        <v/>
      </c>
      <c r="H182" s="12" t="n"/>
      <c r="I182" s="12" t="n"/>
    </row>
    <row r="183">
      <c r="A183" s="14" t="n"/>
      <c r="B183" s="12" t="n"/>
      <c r="C183" s="16" t="n"/>
      <c r="D183" s="16" t="n"/>
      <c r="E183" s="23">
        <f>IF(OR($C183="",$D183=""),"",$D183-$C183)</f>
        <v/>
      </c>
      <c r="F183" s="37">
        <f>IF($E183="","",IF($C183=0,"",$E183/$C183))</f>
        <v/>
      </c>
      <c r="G183" s="13">
        <f>IF($F183="","",IF(ABS($F183)&gt;Toleranz,"prüfen",""))</f>
        <v/>
      </c>
      <c r="H183" s="12" t="n"/>
      <c r="I183" s="12" t="n"/>
    </row>
    <row r="184">
      <c r="A184" s="14" t="n"/>
      <c r="B184" s="12" t="n"/>
      <c r="C184" s="16" t="n"/>
      <c r="D184" s="16" t="n"/>
      <c r="E184" s="23">
        <f>IF(OR($C184="",$D184=""),"",$D184-$C184)</f>
        <v/>
      </c>
      <c r="F184" s="37">
        <f>IF($E184="","",IF($C184=0,"",$E184/$C184))</f>
        <v/>
      </c>
      <c r="G184" s="13">
        <f>IF($F184="","",IF(ABS($F184)&gt;Toleranz,"prüfen",""))</f>
        <v/>
      </c>
      <c r="H184" s="12" t="n"/>
      <c r="I184" s="12" t="n"/>
    </row>
    <row r="185">
      <c r="A185" s="14" t="n"/>
      <c r="B185" s="12" t="n"/>
      <c r="C185" s="16" t="n"/>
      <c r="D185" s="16" t="n"/>
      <c r="E185" s="23">
        <f>IF(OR($C185="",$D185=""),"",$D185-$C185)</f>
        <v/>
      </c>
      <c r="F185" s="37">
        <f>IF($E185="","",IF($C185=0,"",$E185/$C185))</f>
        <v/>
      </c>
      <c r="G185" s="13">
        <f>IF($F185="","",IF(ABS($F185)&gt;Toleranz,"prüfen",""))</f>
        <v/>
      </c>
      <c r="H185" s="12" t="n"/>
      <c r="I185" s="12" t="n"/>
    </row>
    <row r="186">
      <c r="A186" s="14" t="n"/>
      <c r="B186" s="12" t="n"/>
      <c r="C186" s="16" t="n"/>
      <c r="D186" s="16" t="n"/>
      <c r="E186" s="23">
        <f>IF(OR($C186="",$D186=""),"",$D186-$C186)</f>
        <v/>
      </c>
      <c r="F186" s="37">
        <f>IF($E186="","",IF($C186=0,"",$E186/$C186))</f>
        <v/>
      </c>
      <c r="G186" s="13">
        <f>IF($F186="","",IF(ABS($F186)&gt;Toleranz,"prüfen",""))</f>
        <v/>
      </c>
      <c r="H186" s="12" t="n"/>
      <c r="I186" s="12" t="n"/>
    </row>
    <row r="187">
      <c r="A187" s="14" t="n"/>
      <c r="B187" s="12" t="n"/>
      <c r="C187" s="16" t="n"/>
      <c r="D187" s="16" t="n"/>
      <c r="E187" s="23">
        <f>IF(OR($C187="",$D187=""),"",$D187-$C187)</f>
        <v/>
      </c>
      <c r="F187" s="37">
        <f>IF($E187="","",IF($C187=0,"",$E187/$C187))</f>
        <v/>
      </c>
      <c r="G187" s="13">
        <f>IF($F187="","",IF(ABS($F187)&gt;Toleranz,"prüfen",""))</f>
        <v/>
      </c>
      <c r="H187" s="12" t="n"/>
      <c r="I187" s="12" t="n"/>
    </row>
    <row r="188">
      <c r="A188" s="14" t="n"/>
      <c r="B188" s="12" t="n"/>
      <c r="C188" s="16" t="n"/>
      <c r="D188" s="16" t="n"/>
      <c r="E188" s="23">
        <f>IF(OR($C188="",$D188=""),"",$D188-$C188)</f>
        <v/>
      </c>
      <c r="F188" s="37">
        <f>IF($E188="","",IF($C188=0,"",$E188/$C188))</f>
        <v/>
      </c>
      <c r="G188" s="13">
        <f>IF($F188="","",IF(ABS($F188)&gt;Toleranz,"prüfen",""))</f>
        <v/>
      </c>
      <c r="H188" s="12" t="n"/>
      <c r="I188" s="12" t="n"/>
    </row>
    <row r="189">
      <c r="A189" s="14" t="n"/>
      <c r="B189" s="12" t="n"/>
      <c r="C189" s="16" t="n"/>
      <c r="D189" s="16" t="n"/>
      <c r="E189" s="23">
        <f>IF(OR($C189="",$D189=""),"",$D189-$C189)</f>
        <v/>
      </c>
      <c r="F189" s="37">
        <f>IF($E189="","",IF($C189=0,"",$E189/$C189))</f>
        <v/>
      </c>
      <c r="G189" s="13">
        <f>IF($F189="","",IF(ABS($F189)&gt;Toleranz,"prüfen",""))</f>
        <v/>
      </c>
      <c r="H189" s="12" t="n"/>
      <c r="I189" s="12" t="n"/>
    </row>
    <row r="190">
      <c r="A190" s="14" t="n"/>
      <c r="B190" s="12" t="n"/>
      <c r="C190" s="16" t="n"/>
      <c r="D190" s="16" t="n"/>
      <c r="E190" s="23">
        <f>IF(OR($C190="",$D190=""),"",$D190-$C190)</f>
        <v/>
      </c>
      <c r="F190" s="37">
        <f>IF($E190="","",IF($C190=0,"",$E190/$C190))</f>
        <v/>
      </c>
      <c r="G190" s="13">
        <f>IF($F190="","",IF(ABS($F190)&gt;Toleranz,"prüfen",""))</f>
        <v/>
      </c>
      <c r="H190" s="12" t="n"/>
      <c r="I190" s="12" t="n"/>
    </row>
    <row r="191">
      <c r="A191" s="14" t="n"/>
      <c r="B191" s="12" t="n"/>
      <c r="C191" s="16" t="n"/>
      <c r="D191" s="16" t="n"/>
      <c r="E191" s="23">
        <f>IF(OR($C191="",$D191=""),"",$D191-$C191)</f>
        <v/>
      </c>
      <c r="F191" s="37">
        <f>IF($E191="","",IF($C191=0,"",$E191/$C191))</f>
        <v/>
      </c>
      <c r="G191" s="13">
        <f>IF($F191="","",IF(ABS($F191)&gt;Toleranz,"prüfen",""))</f>
        <v/>
      </c>
      <c r="H191" s="12" t="n"/>
      <c r="I191" s="12" t="n"/>
    </row>
    <row r="192">
      <c r="A192" s="14" t="n"/>
      <c r="B192" s="12" t="n"/>
      <c r="C192" s="16" t="n"/>
      <c r="D192" s="16" t="n"/>
      <c r="E192" s="23">
        <f>IF(OR($C192="",$D192=""),"",$D192-$C192)</f>
        <v/>
      </c>
      <c r="F192" s="37">
        <f>IF($E192="","",IF($C192=0,"",$E192/$C192))</f>
        <v/>
      </c>
      <c r="G192" s="13">
        <f>IF($F192="","",IF(ABS($F192)&gt;Toleranz,"prüfen",""))</f>
        <v/>
      </c>
      <c r="H192" s="12" t="n"/>
      <c r="I192" s="12" t="n"/>
    </row>
    <row r="193">
      <c r="A193" s="14" t="n"/>
      <c r="B193" s="12" t="n"/>
      <c r="C193" s="16" t="n"/>
      <c r="D193" s="16" t="n"/>
      <c r="E193" s="23">
        <f>IF(OR($C193="",$D193=""),"",$D193-$C193)</f>
        <v/>
      </c>
      <c r="F193" s="37">
        <f>IF($E193="","",IF($C193=0,"",$E193/$C193))</f>
        <v/>
      </c>
      <c r="G193" s="13">
        <f>IF($F193="","",IF(ABS($F193)&gt;Toleranz,"prüfen",""))</f>
        <v/>
      </c>
      <c r="H193" s="12" t="n"/>
      <c r="I193" s="12" t="n"/>
    </row>
    <row r="194">
      <c r="A194" s="14" t="n"/>
      <c r="B194" s="12" t="n"/>
      <c r="C194" s="16" t="n"/>
      <c r="D194" s="16" t="n"/>
      <c r="E194" s="23">
        <f>IF(OR($C194="",$D194=""),"",$D194-$C194)</f>
        <v/>
      </c>
      <c r="F194" s="37">
        <f>IF($E194="","",IF($C194=0,"",$E194/$C194))</f>
        <v/>
      </c>
      <c r="G194" s="13">
        <f>IF($F194="","",IF(ABS($F194)&gt;Toleranz,"prüfen",""))</f>
        <v/>
      </c>
      <c r="H194" s="12" t="n"/>
      <c r="I194" s="12" t="n"/>
    </row>
    <row r="195">
      <c r="A195" s="14" t="n"/>
      <c r="B195" s="12" t="n"/>
      <c r="C195" s="16" t="n"/>
      <c r="D195" s="16" t="n"/>
      <c r="E195" s="23">
        <f>IF(OR($C195="",$D195=""),"",$D195-$C195)</f>
        <v/>
      </c>
      <c r="F195" s="37">
        <f>IF($E195="","",IF($C195=0,"",$E195/$C195))</f>
        <v/>
      </c>
      <c r="G195" s="13">
        <f>IF($F195="","",IF(ABS($F195)&gt;Toleranz,"prüfen",""))</f>
        <v/>
      </c>
      <c r="H195" s="12" t="n"/>
      <c r="I195" s="12" t="n"/>
    </row>
    <row r="196">
      <c r="A196" s="14" t="n"/>
      <c r="B196" s="12" t="n"/>
      <c r="C196" s="16" t="n"/>
      <c r="D196" s="16" t="n"/>
      <c r="E196" s="23">
        <f>IF(OR($C196="",$D196=""),"",$D196-$C196)</f>
        <v/>
      </c>
      <c r="F196" s="37">
        <f>IF($E196="","",IF($C196=0,"",$E196/$C196))</f>
        <v/>
      </c>
      <c r="G196" s="13">
        <f>IF($F196="","",IF(ABS($F196)&gt;Toleranz,"prüfen",""))</f>
        <v/>
      </c>
      <c r="H196" s="12" t="n"/>
      <c r="I196" s="12" t="n"/>
    </row>
    <row r="197">
      <c r="A197" s="14" t="n"/>
      <c r="B197" s="12" t="n"/>
      <c r="C197" s="16" t="n"/>
      <c r="D197" s="16" t="n"/>
      <c r="E197" s="23">
        <f>IF(OR($C197="",$D197=""),"",$D197-$C197)</f>
        <v/>
      </c>
      <c r="F197" s="37">
        <f>IF($E197="","",IF($C197=0,"",$E197/$C197))</f>
        <v/>
      </c>
      <c r="G197" s="13">
        <f>IF($F197="","",IF(ABS($F197)&gt;Toleranz,"prüfen",""))</f>
        <v/>
      </c>
      <c r="H197" s="12" t="n"/>
      <c r="I197" s="12" t="n"/>
    </row>
    <row r="198">
      <c r="A198" s="14" t="n"/>
      <c r="B198" s="12" t="n"/>
      <c r="C198" s="16" t="n"/>
      <c r="D198" s="16" t="n"/>
      <c r="E198" s="23">
        <f>IF(OR($C198="",$D198=""),"",$D198-$C198)</f>
        <v/>
      </c>
      <c r="F198" s="37">
        <f>IF($E198="","",IF($C198=0,"",$E198/$C198))</f>
        <v/>
      </c>
      <c r="G198" s="13">
        <f>IF($F198="","",IF(ABS($F198)&gt;Toleranz,"prüfen",""))</f>
        <v/>
      </c>
      <c r="H198" s="12" t="n"/>
      <c r="I198" s="12" t="n"/>
    </row>
    <row r="199">
      <c r="A199" s="14" t="n"/>
      <c r="B199" s="12" t="n"/>
      <c r="C199" s="16" t="n"/>
      <c r="D199" s="16" t="n"/>
      <c r="E199" s="23">
        <f>IF(OR($C199="",$D199=""),"",$D199-$C199)</f>
        <v/>
      </c>
      <c r="F199" s="37">
        <f>IF($E199="","",IF($C199=0,"",$E199/$C199))</f>
        <v/>
      </c>
      <c r="G199" s="13">
        <f>IF($F199="","",IF(ABS($F199)&gt;Toleranz,"prüfen",""))</f>
        <v/>
      </c>
      <c r="H199" s="12" t="n"/>
      <c r="I199" s="12" t="n"/>
    </row>
    <row r="200">
      <c r="A200" s="14" t="n"/>
      <c r="B200" s="12" t="n"/>
      <c r="C200" s="16" t="n"/>
      <c r="D200" s="16" t="n"/>
      <c r="E200" s="23">
        <f>IF(OR($C200="",$D200=""),"",$D200-$C200)</f>
        <v/>
      </c>
      <c r="F200" s="37">
        <f>IF($E200="","",IF($C200=0,"",$E200/$C200))</f>
        <v/>
      </c>
      <c r="G200" s="13">
        <f>IF($F200="","",IF(ABS($F200)&gt;Toleranz,"prüfen",""))</f>
        <v/>
      </c>
      <c r="H200" s="12" t="n"/>
      <c r="I200" s="12" t="n"/>
    </row>
    <row r="201">
      <c r="A201" s="14" t="n"/>
      <c r="B201" s="12" t="n"/>
      <c r="C201" s="16" t="n"/>
      <c r="D201" s="16" t="n"/>
      <c r="E201" s="23">
        <f>IF(OR($C201="",$D201=""),"",$D201-$C201)</f>
        <v/>
      </c>
      <c r="F201" s="37">
        <f>IF($E201="","",IF($C201=0,"",$E201/$C201))</f>
        <v/>
      </c>
      <c r="G201" s="13">
        <f>IF($F201="","",IF(ABS($F201)&gt;Toleranz,"prüfen",""))</f>
        <v/>
      </c>
      <c r="H201" s="12" t="n"/>
      <c r="I201" s="12" t="n"/>
    </row>
    <row r="202">
      <c r="A202" s="14" t="n"/>
      <c r="B202" s="12" t="n"/>
      <c r="C202" s="16" t="n"/>
      <c r="D202" s="16" t="n"/>
      <c r="E202" s="23">
        <f>IF(OR($C202="",$D202=""),"",$D202-$C202)</f>
        <v/>
      </c>
      <c r="F202" s="37">
        <f>IF($E202="","",IF($C202=0,"",$E202/$C202))</f>
        <v/>
      </c>
      <c r="G202" s="13">
        <f>IF($F202="","",IF(ABS($F202)&gt;Toleranz,"prüfen",""))</f>
        <v/>
      </c>
      <c r="H202" s="12" t="n"/>
      <c r="I202" s="12" t="n"/>
    </row>
    <row r="203">
      <c r="A203" s="14" t="n"/>
      <c r="B203" s="12" t="n"/>
      <c r="C203" s="16" t="n"/>
      <c r="D203" s="16" t="n"/>
      <c r="E203" s="23">
        <f>IF(OR($C203="",$D203=""),"",$D203-$C203)</f>
        <v/>
      </c>
      <c r="F203" s="37">
        <f>IF($E203="","",IF($C203=0,"",$E203/$C203))</f>
        <v/>
      </c>
      <c r="G203" s="13">
        <f>IF($F203="","",IF(ABS($F203)&gt;Toleranz,"prüfen",""))</f>
        <v/>
      </c>
      <c r="H203" s="12" t="n"/>
      <c r="I203" s="12" t="n"/>
    </row>
    <row r="204">
      <c r="A204" s="14" t="n"/>
      <c r="B204" s="12" t="n"/>
      <c r="C204" s="16" t="n"/>
      <c r="D204" s="16" t="n"/>
      <c r="E204" s="23">
        <f>IF(OR($C204="",$D204=""),"",$D204-$C204)</f>
        <v/>
      </c>
      <c r="F204" s="37">
        <f>IF($E204="","",IF($C204=0,"",$E204/$C204))</f>
        <v/>
      </c>
      <c r="G204" s="13">
        <f>IF($F204="","",IF(ABS($F204)&gt;Toleranz,"prüfen",""))</f>
        <v/>
      </c>
      <c r="H204" s="12" t="n"/>
      <c r="I204" s="12" t="n"/>
    </row>
    <row r="205">
      <c r="A205" s="14" t="n"/>
      <c r="B205" s="12" t="n"/>
      <c r="C205" s="16" t="n"/>
      <c r="D205" s="16" t="n"/>
      <c r="E205" s="23">
        <f>IF(OR($C205="",$D205=""),"",$D205-$C205)</f>
        <v/>
      </c>
      <c r="F205" s="37">
        <f>IF($E205="","",IF($C205=0,"",$E205/$C205))</f>
        <v/>
      </c>
      <c r="G205" s="13">
        <f>IF($F205="","",IF(ABS($F205)&gt;Toleranz,"prüfen",""))</f>
        <v/>
      </c>
      <c r="H205" s="12" t="n"/>
      <c r="I205" s="12" t="n"/>
    </row>
    <row r="206">
      <c r="A206" s="14" t="n"/>
      <c r="B206" s="12" t="n"/>
      <c r="C206" s="16" t="n"/>
      <c r="D206" s="16" t="n"/>
      <c r="E206" s="23">
        <f>IF(OR($C206="",$D206=""),"",$D206-$C206)</f>
        <v/>
      </c>
      <c r="F206" s="37">
        <f>IF($E206="","",IF($C206=0,"",$E206/$C206))</f>
        <v/>
      </c>
      <c r="G206" s="13">
        <f>IF($F206="","",IF(ABS($F206)&gt;Toleranz,"prüfen",""))</f>
        <v/>
      </c>
      <c r="H206" s="12" t="n"/>
      <c r="I206" s="12" t="n"/>
    </row>
    <row r="207">
      <c r="A207" s="14" t="n"/>
      <c r="B207" s="12" t="n"/>
      <c r="C207" s="16" t="n"/>
      <c r="D207" s="16" t="n"/>
      <c r="E207" s="23">
        <f>IF(OR($C207="",$D207=""),"",$D207-$C207)</f>
        <v/>
      </c>
      <c r="F207" s="37">
        <f>IF($E207="","",IF($C207=0,"",$E207/$C207))</f>
        <v/>
      </c>
      <c r="G207" s="13">
        <f>IF($F207="","",IF(ABS($F207)&gt;Toleranz,"prüfen",""))</f>
        <v/>
      </c>
      <c r="H207" s="12" t="n"/>
      <c r="I207" s="12" t="n"/>
    </row>
    <row r="208">
      <c r="A208" s="14" t="n"/>
      <c r="B208" s="12" t="n"/>
      <c r="C208" s="16" t="n"/>
      <c r="D208" s="16" t="n"/>
      <c r="E208" s="23">
        <f>IF(OR($C208="",$D208=""),"",$D208-$C208)</f>
        <v/>
      </c>
      <c r="F208" s="37">
        <f>IF($E208="","",IF($C208=0,"",$E208/$C208))</f>
        <v/>
      </c>
      <c r="G208" s="13">
        <f>IF($F208="","",IF(ABS($F208)&gt;Toleranz,"prüfen",""))</f>
        <v/>
      </c>
      <c r="H208" s="12" t="n"/>
      <c r="I208" s="12" t="n"/>
    </row>
    <row r="209">
      <c r="A209" s="14" t="n"/>
      <c r="B209" s="12" t="n"/>
      <c r="C209" s="16" t="n"/>
      <c r="D209" s="16" t="n"/>
      <c r="E209" s="23">
        <f>IF(OR($C209="",$D209=""),"",$D209-$C209)</f>
        <v/>
      </c>
      <c r="F209" s="37">
        <f>IF($E209="","",IF($C209=0,"",$E209/$C209))</f>
        <v/>
      </c>
      <c r="G209" s="13">
        <f>IF($F209="","",IF(ABS($F209)&gt;Toleranz,"prüfen",""))</f>
        <v/>
      </c>
      <c r="H209" s="12" t="n"/>
      <c r="I209" s="12" t="n"/>
    </row>
    <row r="210">
      <c r="A210" s="14" t="n"/>
      <c r="B210" s="12" t="n"/>
      <c r="C210" s="16" t="n"/>
      <c r="D210" s="16" t="n"/>
      <c r="E210" s="23">
        <f>IF(OR($C210="",$D210=""),"",$D210-$C210)</f>
        <v/>
      </c>
      <c r="F210" s="37">
        <f>IF($E210="","",IF($C210=0,"",$E210/$C210))</f>
        <v/>
      </c>
      <c r="G210" s="13">
        <f>IF($F210="","",IF(ABS($F210)&gt;Toleranz,"prüfen",""))</f>
        <v/>
      </c>
      <c r="H210" s="12" t="n"/>
      <c r="I210" s="12" t="n"/>
    </row>
    <row r="211">
      <c r="A211" s="14" t="n"/>
      <c r="B211" s="12" t="n"/>
      <c r="C211" s="16" t="n"/>
      <c r="D211" s="16" t="n"/>
      <c r="E211" s="23">
        <f>IF(OR($C211="",$D211=""),"",$D211-$C211)</f>
        <v/>
      </c>
      <c r="F211" s="37">
        <f>IF($E211="","",IF($C211=0,"",$E211/$C211))</f>
        <v/>
      </c>
      <c r="G211" s="13">
        <f>IF($F211="","",IF(ABS($F211)&gt;Toleranz,"prüfen",""))</f>
        <v/>
      </c>
      <c r="H211" s="12" t="n"/>
      <c r="I211" s="12" t="n"/>
    </row>
    <row r="212">
      <c r="A212" s="14" t="n"/>
      <c r="B212" s="12" t="n"/>
      <c r="C212" s="16" t="n"/>
      <c r="D212" s="16" t="n"/>
      <c r="E212" s="23">
        <f>IF(OR($C212="",$D212=""),"",$D212-$C212)</f>
        <v/>
      </c>
      <c r="F212" s="37">
        <f>IF($E212="","",IF($C212=0,"",$E212/$C212))</f>
        <v/>
      </c>
      <c r="G212" s="13">
        <f>IF($F212="","",IF(ABS($F212)&gt;Toleranz,"prüfen",""))</f>
        <v/>
      </c>
      <c r="H212" s="12" t="n"/>
      <c r="I212" s="12" t="n"/>
    </row>
    <row r="213">
      <c r="A213" s="14" t="n"/>
      <c r="B213" s="12" t="n"/>
      <c r="C213" s="16" t="n"/>
      <c r="D213" s="16" t="n"/>
      <c r="E213" s="23">
        <f>IF(OR($C213="",$D213=""),"",$D213-$C213)</f>
        <v/>
      </c>
      <c r="F213" s="37">
        <f>IF($E213="","",IF($C213=0,"",$E213/$C213))</f>
        <v/>
      </c>
      <c r="G213" s="13">
        <f>IF($F213="","",IF(ABS($F213)&gt;Toleranz,"prüfen",""))</f>
        <v/>
      </c>
      <c r="H213" s="12" t="n"/>
      <c r="I213" s="12" t="n"/>
    </row>
    <row r="214">
      <c r="A214" s="14" t="n"/>
      <c r="B214" s="12" t="n"/>
      <c r="C214" s="16" t="n"/>
      <c r="D214" s="16" t="n"/>
      <c r="E214" s="23">
        <f>IF(OR($C214="",$D214=""),"",$D214-$C214)</f>
        <v/>
      </c>
      <c r="F214" s="37">
        <f>IF($E214="","",IF($C214=0,"",$E214/$C214))</f>
        <v/>
      </c>
      <c r="G214" s="13">
        <f>IF($F214="","",IF(ABS($F214)&gt;Toleranz,"prüfen",""))</f>
        <v/>
      </c>
      <c r="H214" s="12" t="n"/>
      <c r="I214" s="12" t="n"/>
    </row>
    <row r="215">
      <c r="A215" s="14" t="n"/>
      <c r="B215" s="12" t="n"/>
      <c r="C215" s="16" t="n"/>
      <c r="D215" s="16" t="n"/>
      <c r="E215" s="23">
        <f>IF(OR($C215="",$D215=""),"",$D215-$C215)</f>
        <v/>
      </c>
      <c r="F215" s="37">
        <f>IF($E215="","",IF($C215=0,"",$E215/$C215))</f>
        <v/>
      </c>
      <c r="G215" s="13">
        <f>IF($F215="","",IF(ABS($F215)&gt;Toleranz,"prüfen",""))</f>
        <v/>
      </c>
      <c r="H215" s="12" t="n"/>
      <c r="I215" s="12" t="n"/>
    </row>
    <row r="216">
      <c r="A216" s="14" t="n"/>
      <c r="B216" s="12" t="n"/>
      <c r="C216" s="16" t="n"/>
      <c r="D216" s="16" t="n"/>
      <c r="E216" s="23">
        <f>IF(OR($C216="",$D216=""),"",$D216-$C216)</f>
        <v/>
      </c>
      <c r="F216" s="37">
        <f>IF($E216="","",IF($C216=0,"",$E216/$C216))</f>
        <v/>
      </c>
      <c r="G216" s="13">
        <f>IF($F216="","",IF(ABS($F216)&gt;Toleranz,"prüfen",""))</f>
        <v/>
      </c>
      <c r="H216" s="12" t="n"/>
      <c r="I216" s="12" t="n"/>
    </row>
    <row r="217">
      <c r="A217" s="14" t="n"/>
      <c r="B217" s="12" t="n"/>
      <c r="C217" s="16" t="n"/>
      <c r="D217" s="16" t="n"/>
      <c r="E217" s="23">
        <f>IF(OR($C217="",$D217=""),"",$D217-$C217)</f>
        <v/>
      </c>
      <c r="F217" s="37">
        <f>IF($E217="","",IF($C217=0,"",$E217/$C217))</f>
        <v/>
      </c>
      <c r="G217" s="13">
        <f>IF($F217="","",IF(ABS($F217)&gt;Toleranz,"prüfen",""))</f>
        <v/>
      </c>
      <c r="H217" s="12" t="n"/>
      <c r="I217" s="12" t="n"/>
    </row>
    <row r="218">
      <c r="A218" s="14" t="n"/>
      <c r="B218" s="12" t="n"/>
      <c r="C218" s="16" t="n"/>
      <c r="D218" s="16" t="n"/>
      <c r="E218" s="23">
        <f>IF(OR($C218="",$D218=""),"",$D218-$C218)</f>
        <v/>
      </c>
      <c r="F218" s="37">
        <f>IF($E218="","",IF($C218=0,"",$E218/$C218))</f>
        <v/>
      </c>
      <c r="G218" s="13">
        <f>IF($F218="","",IF(ABS($F218)&gt;Toleranz,"prüfen",""))</f>
        <v/>
      </c>
      <c r="H218" s="12" t="n"/>
      <c r="I218" s="12" t="n"/>
    </row>
    <row r="219">
      <c r="A219" s="14" t="n"/>
      <c r="B219" s="12" t="n"/>
      <c r="C219" s="16" t="n"/>
      <c r="D219" s="16" t="n"/>
      <c r="E219" s="23">
        <f>IF(OR($C219="",$D219=""),"",$D219-$C219)</f>
        <v/>
      </c>
      <c r="F219" s="37">
        <f>IF($E219="","",IF($C219=0,"",$E219/$C219))</f>
        <v/>
      </c>
      <c r="G219" s="13">
        <f>IF($F219="","",IF(ABS($F219)&gt;Toleranz,"prüfen",""))</f>
        <v/>
      </c>
      <c r="H219" s="12" t="n"/>
      <c r="I219" s="12" t="n"/>
    </row>
    <row r="220">
      <c r="A220" s="14" t="n"/>
      <c r="B220" s="12" t="n"/>
      <c r="C220" s="16" t="n"/>
      <c r="D220" s="16" t="n"/>
      <c r="E220" s="23">
        <f>IF(OR($C220="",$D220=""),"",$D220-$C220)</f>
        <v/>
      </c>
      <c r="F220" s="37">
        <f>IF($E220="","",IF($C220=0,"",$E220/$C220))</f>
        <v/>
      </c>
      <c r="G220" s="13">
        <f>IF($F220="","",IF(ABS($F220)&gt;Toleranz,"prüfen",""))</f>
        <v/>
      </c>
      <c r="H220" s="12" t="n"/>
      <c r="I220" s="12" t="n"/>
    </row>
    <row r="221">
      <c r="A221" s="14" t="n"/>
      <c r="B221" s="12" t="n"/>
      <c r="C221" s="16" t="n"/>
      <c r="D221" s="16" t="n"/>
      <c r="E221" s="23">
        <f>IF(OR($C221="",$D221=""),"",$D221-$C221)</f>
        <v/>
      </c>
      <c r="F221" s="37">
        <f>IF($E221="","",IF($C221=0,"",$E221/$C221))</f>
        <v/>
      </c>
      <c r="G221" s="13">
        <f>IF($F221="","",IF(ABS($F221)&gt;Toleranz,"prüfen",""))</f>
        <v/>
      </c>
      <c r="H221" s="12" t="n"/>
      <c r="I221" s="12" t="n"/>
    </row>
    <row r="222">
      <c r="A222" s="14" t="n"/>
      <c r="B222" s="12" t="n"/>
      <c r="C222" s="16" t="n"/>
      <c r="D222" s="16" t="n"/>
      <c r="E222" s="23">
        <f>IF(OR($C222="",$D222=""),"",$D222-$C222)</f>
        <v/>
      </c>
      <c r="F222" s="37">
        <f>IF($E222="","",IF($C222=0,"",$E222/$C222))</f>
        <v/>
      </c>
      <c r="G222" s="13">
        <f>IF($F222="","",IF(ABS($F222)&gt;Toleranz,"prüfen",""))</f>
        <v/>
      </c>
      <c r="H222" s="12" t="n"/>
      <c r="I222" s="12" t="n"/>
    </row>
    <row r="223">
      <c r="A223" s="14" t="n"/>
      <c r="B223" s="12" t="n"/>
      <c r="C223" s="16" t="n"/>
      <c r="D223" s="16" t="n"/>
      <c r="E223" s="23">
        <f>IF(OR($C223="",$D223=""),"",$D223-$C223)</f>
        <v/>
      </c>
      <c r="F223" s="37">
        <f>IF($E223="","",IF($C223=0,"",$E223/$C223))</f>
        <v/>
      </c>
      <c r="G223" s="13">
        <f>IF($F223="","",IF(ABS($F223)&gt;Toleranz,"prüfen",""))</f>
        <v/>
      </c>
      <c r="H223" s="12" t="n"/>
      <c r="I223" s="12" t="n"/>
    </row>
    <row r="224">
      <c r="A224" s="14" t="n"/>
      <c r="B224" s="12" t="n"/>
      <c r="C224" s="16" t="n"/>
      <c r="D224" s="16" t="n"/>
      <c r="E224" s="23">
        <f>IF(OR($C224="",$D224=""),"",$D224-$C224)</f>
        <v/>
      </c>
      <c r="F224" s="37">
        <f>IF($E224="","",IF($C224=0,"",$E224/$C224))</f>
        <v/>
      </c>
      <c r="G224" s="13">
        <f>IF($F224="","",IF(ABS($F224)&gt;Toleranz,"prüfen",""))</f>
        <v/>
      </c>
      <c r="H224" s="12" t="n"/>
      <c r="I224" s="12" t="n"/>
    </row>
    <row r="225">
      <c r="A225" s="14" t="n"/>
      <c r="B225" s="12" t="n"/>
      <c r="C225" s="16" t="n"/>
      <c r="D225" s="16" t="n"/>
      <c r="E225" s="23">
        <f>IF(OR($C225="",$D225=""),"",$D225-$C225)</f>
        <v/>
      </c>
      <c r="F225" s="37">
        <f>IF($E225="","",IF($C225=0,"",$E225/$C225))</f>
        <v/>
      </c>
      <c r="G225" s="13">
        <f>IF($F225="","",IF(ABS($F225)&gt;Toleranz,"prüfen",""))</f>
        <v/>
      </c>
      <c r="H225" s="12" t="n"/>
      <c r="I225" s="12" t="n"/>
    </row>
    <row r="226">
      <c r="A226" s="14" t="n"/>
      <c r="B226" s="12" t="n"/>
      <c r="C226" s="16" t="n"/>
      <c r="D226" s="16" t="n"/>
      <c r="E226" s="23">
        <f>IF(OR($C226="",$D226=""),"",$D226-$C226)</f>
        <v/>
      </c>
      <c r="F226" s="37">
        <f>IF($E226="","",IF($C226=0,"",$E226/$C226))</f>
        <v/>
      </c>
      <c r="G226" s="13">
        <f>IF($F226="","",IF(ABS($F226)&gt;Toleranz,"prüfen",""))</f>
        <v/>
      </c>
      <c r="H226" s="12" t="n"/>
      <c r="I226" s="12" t="n"/>
    </row>
    <row r="227">
      <c r="A227" s="14" t="n"/>
      <c r="B227" s="12" t="n"/>
      <c r="C227" s="16" t="n"/>
      <c r="D227" s="16" t="n"/>
      <c r="E227" s="23">
        <f>IF(OR($C227="",$D227=""),"",$D227-$C227)</f>
        <v/>
      </c>
      <c r="F227" s="37">
        <f>IF($E227="","",IF($C227=0,"",$E227/$C227))</f>
        <v/>
      </c>
      <c r="G227" s="13">
        <f>IF($F227="","",IF(ABS($F227)&gt;Toleranz,"prüfen",""))</f>
        <v/>
      </c>
      <c r="H227" s="12" t="n"/>
      <c r="I227" s="12" t="n"/>
    </row>
    <row r="228">
      <c r="A228" s="14" t="n"/>
      <c r="B228" s="12" t="n"/>
      <c r="C228" s="16" t="n"/>
      <c r="D228" s="16" t="n"/>
      <c r="E228" s="23">
        <f>IF(OR($C228="",$D228=""),"",$D228-$C228)</f>
        <v/>
      </c>
      <c r="F228" s="37">
        <f>IF($E228="","",IF($C228=0,"",$E228/$C228))</f>
        <v/>
      </c>
      <c r="G228" s="13">
        <f>IF($F228="","",IF(ABS($F228)&gt;Toleranz,"prüfen",""))</f>
        <v/>
      </c>
      <c r="H228" s="12" t="n"/>
      <c r="I228" s="12" t="n"/>
    </row>
    <row r="229">
      <c r="A229" s="14" t="n"/>
      <c r="B229" s="12" t="n"/>
      <c r="C229" s="16" t="n"/>
      <c r="D229" s="16" t="n"/>
      <c r="E229" s="23">
        <f>IF(OR($C229="",$D229=""),"",$D229-$C229)</f>
        <v/>
      </c>
      <c r="F229" s="37">
        <f>IF($E229="","",IF($C229=0,"",$E229/$C229))</f>
        <v/>
      </c>
      <c r="G229" s="13">
        <f>IF($F229="","",IF(ABS($F229)&gt;Toleranz,"prüfen",""))</f>
        <v/>
      </c>
      <c r="H229" s="12" t="n"/>
      <c r="I229" s="12" t="n"/>
    </row>
    <row r="230">
      <c r="A230" s="14" t="n"/>
      <c r="B230" s="12" t="n"/>
      <c r="C230" s="16" t="n"/>
      <c r="D230" s="16" t="n"/>
      <c r="E230" s="23">
        <f>IF(OR($C230="",$D230=""),"",$D230-$C230)</f>
        <v/>
      </c>
      <c r="F230" s="37">
        <f>IF($E230="","",IF($C230=0,"",$E230/$C230))</f>
        <v/>
      </c>
      <c r="G230" s="13">
        <f>IF($F230="","",IF(ABS($F230)&gt;Toleranz,"prüfen",""))</f>
        <v/>
      </c>
      <c r="H230" s="12" t="n"/>
      <c r="I230" s="12" t="n"/>
    </row>
    <row r="231">
      <c r="A231" s="14" t="n"/>
      <c r="B231" s="12" t="n"/>
      <c r="C231" s="16" t="n"/>
      <c r="D231" s="16" t="n"/>
      <c r="E231" s="23">
        <f>IF(OR($C231="",$D231=""),"",$D231-$C231)</f>
        <v/>
      </c>
      <c r="F231" s="37">
        <f>IF($E231="","",IF($C231=0,"",$E231/$C231))</f>
        <v/>
      </c>
      <c r="G231" s="13">
        <f>IF($F231="","",IF(ABS($F231)&gt;Toleranz,"prüfen",""))</f>
        <v/>
      </c>
      <c r="H231" s="12" t="n"/>
      <c r="I231" s="12" t="n"/>
    </row>
    <row r="232">
      <c r="A232" s="14" t="n"/>
      <c r="B232" s="12" t="n"/>
      <c r="C232" s="16" t="n"/>
      <c r="D232" s="16" t="n"/>
      <c r="E232" s="23">
        <f>IF(OR($C232="",$D232=""),"",$D232-$C232)</f>
        <v/>
      </c>
      <c r="F232" s="37">
        <f>IF($E232="","",IF($C232=0,"",$E232/$C232))</f>
        <v/>
      </c>
      <c r="G232" s="13">
        <f>IF($F232="","",IF(ABS($F232)&gt;Toleranz,"prüfen",""))</f>
        <v/>
      </c>
      <c r="H232" s="12" t="n"/>
      <c r="I232" s="12" t="n"/>
    </row>
    <row r="233">
      <c r="A233" s="14" t="n"/>
      <c r="B233" s="12" t="n"/>
      <c r="C233" s="16" t="n"/>
      <c r="D233" s="16" t="n"/>
      <c r="E233" s="23">
        <f>IF(OR($C233="",$D233=""),"",$D233-$C233)</f>
        <v/>
      </c>
      <c r="F233" s="37">
        <f>IF($E233="","",IF($C233=0,"",$E233/$C233))</f>
        <v/>
      </c>
      <c r="G233" s="13">
        <f>IF($F233="","",IF(ABS($F233)&gt;Toleranz,"prüfen",""))</f>
        <v/>
      </c>
      <c r="H233" s="12" t="n"/>
      <c r="I233" s="12" t="n"/>
    </row>
    <row r="234">
      <c r="A234" s="14" t="n"/>
      <c r="B234" s="12" t="n"/>
      <c r="C234" s="16" t="n"/>
      <c r="D234" s="16" t="n"/>
      <c r="E234" s="23">
        <f>IF(OR($C234="",$D234=""),"",$D234-$C234)</f>
        <v/>
      </c>
      <c r="F234" s="37">
        <f>IF($E234="","",IF($C234=0,"",$E234/$C234))</f>
        <v/>
      </c>
      <c r="G234" s="13">
        <f>IF($F234="","",IF(ABS($F234)&gt;Toleranz,"prüfen",""))</f>
        <v/>
      </c>
      <c r="H234" s="12" t="n"/>
      <c r="I234" s="12" t="n"/>
    </row>
    <row r="235">
      <c r="A235" s="14" t="n"/>
      <c r="B235" s="12" t="n"/>
      <c r="C235" s="16" t="n"/>
      <c r="D235" s="16" t="n"/>
      <c r="E235" s="23">
        <f>IF(OR($C235="",$D235=""),"",$D235-$C235)</f>
        <v/>
      </c>
      <c r="F235" s="37">
        <f>IF($E235="","",IF($C235=0,"",$E235/$C235))</f>
        <v/>
      </c>
      <c r="G235" s="13">
        <f>IF($F235="","",IF(ABS($F235)&gt;Toleranz,"prüfen",""))</f>
        <v/>
      </c>
      <c r="H235" s="12" t="n"/>
      <c r="I235" s="12" t="n"/>
    </row>
    <row r="236">
      <c r="A236" s="14" t="n"/>
      <c r="B236" s="12" t="n"/>
      <c r="C236" s="16" t="n"/>
      <c r="D236" s="16" t="n"/>
      <c r="E236" s="23">
        <f>IF(OR($C236="",$D236=""),"",$D236-$C236)</f>
        <v/>
      </c>
      <c r="F236" s="37">
        <f>IF($E236="","",IF($C236=0,"",$E236/$C236))</f>
        <v/>
      </c>
      <c r="G236" s="13">
        <f>IF($F236="","",IF(ABS($F236)&gt;Toleranz,"prüfen",""))</f>
        <v/>
      </c>
      <c r="H236" s="12" t="n"/>
      <c r="I236" s="12" t="n"/>
    </row>
    <row r="237">
      <c r="A237" s="14" t="n"/>
      <c r="B237" s="12" t="n"/>
      <c r="C237" s="16" t="n"/>
      <c r="D237" s="16" t="n"/>
      <c r="E237" s="23">
        <f>IF(OR($C237="",$D237=""),"",$D237-$C237)</f>
        <v/>
      </c>
      <c r="F237" s="37">
        <f>IF($E237="","",IF($C237=0,"",$E237/$C237))</f>
        <v/>
      </c>
      <c r="G237" s="13">
        <f>IF($F237="","",IF(ABS($F237)&gt;Toleranz,"prüfen",""))</f>
        <v/>
      </c>
      <c r="H237" s="12" t="n"/>
      <c r="I237" s="12" t="n"/>
    </row>
    <row r="238">
      <c r="A238" s="14" t="n"/>
      <c r="B238" s="12" t="n"/>
      <c r="C238" s="16" t="n"/>
      <c r="D238" s="16" t="n"/>
      <c r="E238" s="23">
        <f>IF(OR($C238="",$D238=""),"",$D238-$C238)</f>
        <v/>
      </c>
      <c r="F238" s="37">
        <f>IF($E238="","",IF($C238=0,"",$E238/$C238))</f>
        <v/>
      </c>
      <c r="G238" s="13">
        <f>IF($F238="","",IF(ABS($F238)&gt;Toleranz,"prüfen",""))</f>
        <v/>
      </c>
      <c r="H238" s="12" t="n"/>
      <c r="I238" s="12" t="n"/>
    </row>
    <row r="239">
      <c r="A239" s="14" t="n"/>
      <c r="B239" s="12" t="n"/>
      <c r="C239" s="16" t="n"/>
      <c r="D239" s="16" t="n"/>
      <c r="E239" s="23">
        <f>IF(OR($C239="",$D239=""),"",$D239-$C239)</f>
        <v/>
      </c>
      <c r="F239" s="37">
        <f>IF($E239="","",IF($C239=0,"",$E239/$C239))</f>
        <v/>
      </c>
      <c r="G239" s="13">
        <f>IF($F239="","",IF(ABS($F239)&gt;Toleranz,"prüfen",""))</f>
        <v/>
      </c>
      <c r="H239" s="12" t="n"/>
      <c r="I239" s="12" t="n"/>
    </row>
    <row r="240">
      <c r="A240" s="14" t="n"/>
      <c r="B240" s="12" t="n"/>
      <c r="C240" s="16" t="n"/>
      <c r="D240" s="16" t="n"/>
      <c r="E240" s="23">
        <f>IF(OR($C240="",$D240=""),"",$D240-$C240)</f>
        <v/>
      </c>
      <c r="F240" s="37">
        <f>IF($E240="","",IF($C240=0,"",$E240/$C240))</f>
        <v/>
      </c>
      <c r="G240" s="13">
        <f>IF($F240="","",IF(ABS($F240)&gt;Toleranz,"prüfen",""))</f>
        <v/>
      </c>
      <c r="H240" s="12" t="n"/>
      <c r="I240" s="12" t="n"/>
    </row>
    <row r="241">
      <c r="A241" s="14" t="n"/>
      <c r="B241" s="12" t="n"/>
      <c r="C241" s="16" t="n"/>
      <c r="D241" s="16" t="n"/>
      <c r="E241" s="23">
        <f>IF(OR($C241="",$D241=""),"",$D241-$C241)</f>
        <v/>
      </c>
      <c r="F241" s="37">
        <f>IF($E241="","",IF($C241=0,"",$E241/$C241))</f>
        <v/>
      </c>
      <c r="G241" s="13">
        <f>IF($F241="","",IF(ABS($F241)&gt;Toleranz,"prüfen",""))</f>
        <v/>
      </c>
      <c r="H241" s="12" t="n"/>
      <c r="I241" s="12" t="n"/>
    </row>
    <row r="242">
      <c r="A242" s="14" t="n"/>
      <c r="B242" s="12" t="n"/>
      <c r="C242" s="16" t="n"/>
      <c r="D242" s="16" t="n"/>
      <c r="E242" s="23">
        <f>IF(OR($C242="",$D242=""),"",$D242-$C242)</f>
        <v/>
      </c>
      <c r="F242" s="37">
        <f>IF($E242="","",IF($C242=0,"",$E242/$C242))</f>
        <v/>
      </c>
      <c r="G242" s="13">
        <f>IF($F242="","",IF(ABS($F242)&gt;Toleranz,"prüfen",""))</f>
        <v/>
      </c>
      <c r="H242" s="12" t="n"/>
      <c r="I242" s="12" t="n"/>
    </row>
    <row r="243">
      <c r="A243" s="14" t="n"/>
      <c r="B243" s="12" t="n"/>
      <c r="C243" s="16" t="n"/>
      <c r="D243" s="16" t="n"/>
      <c r="E243" s="23">
        <f>IF(OR($C243="",$D243=""),"",$D243-$C243)</f>
        <v/>
      </c>
      <c r="F243" s="37">
        <f>IF($E243="","",IF($C243=0,"",$E243/$C243))</f>
        <v/>
      </c>
      <c r="G243" s="13">
        <f>IF($F243="","",IF(ABS($F243)&gt;Toleranz,"prüfen",""))</f>
        <v/>
      </c>
      <c r="H243" s="12" t="n"/>
      <c r="I243" s="12" t="n"/>
    </row>
    <row r="244">
      <c r="A244" s="14" t="n"/>
      <c r="B244" s="12" t="n"/>
      <c r="C244" s="16" t="n"/>
      <c r="D244" s="16" t="n"/>
      <c r="E244" s="23">
        <f>IF(OR($C244="",$D244=""),"",$D244-$C244)</f>
        <v/>
      </c>
      <c r="F244" s="37">
        <f>IF($E244="","",IF($C244=0,"",$E244/$C244))</f>
        <v/>
      </c>
      <c r="G244" s="13">
        <f>IF($F244="","",IF(ABS($F244)&gt;Toleranz,"prüfen",""))</f>
        <v/>
      </c>
      <c r="H244" s="12" t="n"/>
      <c r="I244" s="12" t="n"/>
    </row>
    <row r="245">
      <c r="A245" s="14" t="n"/>
      <c r="B245" s="12" t="n"/>
      <c r="C245" s="16" t="n"/>
      <c r="D245" s="16" t="n"/>
      <c r="E245" s="23">
        <f>IF(OR($C245="",$D245=""),"",$D245-$C245)</f>
        <v/>
      </c>
      <c r="F245" s="37">
        <f>IF($E245="","",IF($C245=0,"",$E245/$C245))</f>
        <v/>
      </c>
      <c r="G245" s="13">
        <f>IF($F245="","",IF(ABS($F245)&gt;Toleranz,"prüfen",""))</f>
        <v/>
      </c>
      <c r="H245" s="12" t="n"/>
      <c r="I245" s="12" t="n"/>
    </row>
    <row r="246">
      <c r="A246" s="14" t="n"/>
      <c r="B246" s="12" t="n"/>
      <c r="C246" s="16" t="n"/>
      <c r="D246" s="16" t="n"/>
      <c r="E246" s="23">
        <f>IF(OR($C246="",$D246=""),"",$D246-$C246)</f>
        <v/>
      </c>
      <c r="F246" s="37">
        <f>IF($E246="","",IF($C246=0,"",$E246/$C246))</f>
        <v/>
      </c>
      <c r="G246" s="13">
        <f>IF($F246="","",IF(ABS($F246)&gt;Toleranz,"prüfen",""))</f>
        <v/>
      </c>
      <c r="H246" s="12" t="n"/>
      <c r="I246" s="12" t="n"/>
    </row>
    <row r="247">
      <c r="A247" s="14" t="n"/>
      <c r="B247" s="12" t="n"/>
      <c r="C247" s="16" t="n"/>
      <c r="D247" s="16" t="n"/>
      <c r="E247" s="23">
        <f>IF(OR($C247="",$D247=""),"",$D247-$C247)</f>
        <v/>
      </c>
      <c r="F247" s="37">
        <f>IF($E247="","",IF($C247=0,"",$E247/$C247))</f>
        <v/>
      </c>
      <c r="G247" s="13">
        <f>IF($F247="","",IF(ABS($F247)&gt;Toleranz,"prüfen",""))</f>
        <v/>
      </c>
      <c r="H247" s="12" t="n"/>
      <c r="I247" s="12" t="n"/>
    </row>
    <row r="248">
      <c r="A248" s="14" t="n"/>
      <c r="B248" s="12" t="n"/>
      <c r="C248" s="16" t="n"/>
      <c r="D248" s="16" t="n"/>
      <c r="E248" s="23">
        <f>IF(OR($C248="",$D248=""),"",$D248-$C248)</f>
        <v/>
      </c>
      <c r="F248" s="37">
        <f>IF($E248="","",IF($C248=0,"",$E248/$C248))</f>
        <v/>
      </c>
      <c r="G248" s="13">
        <f>IF($F248="","",IF(ABS($F248)&gt;Toleranz,"prüfen",""))</f>
        <v/>
      </c>
      <c r="H248" s="12" t="n"/>
      <c r="I248" s="12" t="n"/>
    </row>
    <row r="249">
      <c r="A249" s="14" t="n"/>
      <c r="B249" s="12" t="n"/>
      <c r="C249" s="16" t="n"/>
      <c r="D249" s="16" t="n"/>
      <c r="E249" s="23">
        <f>IF(OR($C249="",$D249=""),"",$D249-$C249)</f>
        <v/>
      </c>
      <c r="F249" s="37">
        <f>IF($E249="","",IF($C249=0,"",$E249/$C249))</f>
        <v/>
      </c>
      <c r="G249" s="13">
        <f>IF($F249="","",IF(ABS($F249)&gt;Toleranz,"prüfen",""))</f>
        <v/>
      </c>
      <c r="H249" s="12" t="n"/>
      <c r="I249" s="12" t="n"/>
    </row>
    <row r="250">
      <c r="A250" s="14" t="n"/>
      <c r="B250" s="12" t="n"/>
      <c r="C250" s="16" t="n"/>
      <c r="D250" s="16" t="n"/>
      <c r="E250" s="23">
        <f>IF(OR($C250="",$D250=""),"",$D250-$C250)</f>
        <v/>
      </c>
      <c r="F250" s="37">
        <f>IF($E250="","",IF($C250=0,"",$E250/$C250))</f>
        <v/>
      </c>
      <c r="G250" s="13">
        <f>IF($F250="","",IF(ABS($F250)&gt;Toleranz,"prüfen",""))</f>
        <v/>
      </c>
      <c r="H250" s="12" t="n"/>
      <c r="I250" s="12" t="n"/>
    </row>
    <row r="251">
      <c r="A251" s="14" t="n"/>
      <c r="B251" s="12" t="n"/>
      <c r="C251" s="16" t="n"/>
      <c r="D251" s="16" t="n"/>
      <c r="E251" s="23">
        <f>IF(OR($C251="",$D251=""),"",$D251-$C251)</f>
        <v/>
      </c>
      <c r="F251" s="37">
        <f>IF($E251="","",IF($C251=0,"",$E251/$C251))</f>
        <v/>
      </c>
      <c r="G251" s="13">
        <f>IF($F251="","",IF(ABS($F251)&gt;Toleranz,"prüfen",""))</f>
        <v/>
      </c>
      <c r="H251" s="12" t="n"/>
      <c r="I251" s="12" t="n"/>
    </row>
    <row r="252">
      <c r="A252" s="14" t="n"/>
      <c r="B252" s="12" t="n"/>
      <c r="C252" s="16" t="n"/>
      <c r="D252" s="16" t="n"/>
      <c r="E252" s="23">
        <f>IF(OR($C252="",$D252=""),"",$D252-$C252)</f>
        <v/>
      </c>
      <c r="F252" s="37">
        <f>IF($E252="","",IF($C252=0,"",$E252/$C252))</f>
        <v/>
      </c>
      <c r="G252" s="13">
        <f>IF($F252="","",IF(ABS($F252)&gt;Toleranz,"prüfen",""))</f>
        <v/>
      </c>
      <c r="H252" s="12" t="n"/>
      <c r="I252" s="12" t="n"/>
    </row>
    <row r="253">
      <c r="A253" s="14" t="n"/>
      <c r="B253" s="12" t="n"/>
      <c r="C253" s="16" t="n"/>
      <c r="D253" s="16" t="n"/>
      <c r="E253" s="23">
        <f>IF(OR($C253="",$D253=""),"",$D253-$C253)</f>
        <v/>
      </c>
      <c r="F253" s="37">
        <f>IF($E253="","",IF($C253=0,"",$E253/$C253))</f>
        <v/>
      </c>
      <c r="G253" s="13">
        <f>IF($F253="","",IF(ABS($F253)&gt;Toleranz,"prüfen",""))</f>
        <v/>
      </c>
      <c r="H253" s="12" t="n"/>
      <c r="I253" s="12" t="n"/>
    </row>
    <row r="254">
      <c r="A254" s="14" t="n"/>
      <c r="B254" s="12" t="n"/>
      <c r="C254" s="16" t="n"/>
      <c r="D254" s="16" t="n"/>
      <c r="E254" s="23">
        <f>IF(OR($C254="",$D254=""),"",$D254-$C254)</f>
        <v/>
      </c>
      <c r="F254" s="37">
        <f>IF($E254="","",IF($C254=0,"",$E254/$C254))</f>
        <v/>
      </c>
      <c r="G254" s="13">
        <f>IF($F254="","",IF(ABS($F254)&gt;Toleranz,"prüfen",""))</f>
        <v/>
      </c>
      <c r="H254" s="12" t="n"/>
      <c r="I254" s="12" t="n"/>
    </row>
    <row r="255">
      <c r="A255" s="14" t="n"/>
      <c r="B255" s="12" t="n"/>
      <c r="C255" s="16" t="n"/>
      <c r="D255" s="16" t="n"/>
      <c r="E255" s="23">
        <f>IF(OR($C255="",$D255=""),"",$D255-$C255)</f>
        <v/>
      </c>
      <c r="F255" s="37">
        <f>IF($E255="","",IF($C255=0,"",$E255/$C255))</f>
        <v/>
      </c>
      <c r="G255" s="13">
        <f>IF($F255="","",IF(ABS($F255)&gt;Toleranz,"prüfen",""))</f>
        <v/>
      </c>
      <c r="H255" s="12" t="n"/>
      <c r="I255" s="12" t="n"/>
    </row>
    <row r="256">
      <c r="A256" s="14" t="n"/>
      <c r="B256" s="12" t="n"/>
      <c r="C256" s="16" t="n"/>
      <c r="D256" s="16" t="n"/>
      <c r="E256" s="23">
        <f>IF(OR($C256="",$D256=""),"",$D256-$C256)</f>
        <v/>
      </c>
      <c r="F256" s="37">
        <f>IF($E256="","",IF($C256=0,"",$E256/$C256))</f>
        <v/>
      </c>
      <c r="G256" s="13">
        <f>IF($F256="","",IF(ABS($F256)&gt;Toleranz,"prüfen",""))</f>
        <v/>
      </c>
      <c r="H256" s="12" t="n"/>
      <c r="I256" s="12" t="n"/>
    </row>
    <row r="257">
      <c r="A257" s="14" t="n"/>
      <c r="B257" s="12" t="n"/>
      <c r="C257" s="16" t="n"/>
      <c r="D257" s="16" t="n"/>
      <c r="E257" s="23">
        <f>IF(OR($C257="",$D257=""),"",$D257-$C257)</f>
        <v/>
      </c>
      <c r="F257" s="37">
        <f>IF($E257="","",IF($C257=0,"",$E257/$C257))</f>
        <v/>
      </c>
      <c r="G257" s="13">
        <f>IF($F257="","",IF(ABS($F257)&gt;Toleranz,"prüfen",""))</f>
        <v/>
      </c>
      <c r="H257" s="12" t="n"/>
      <c r="I257" s="12" t="n"/>
    </row>
    <row r="258">
      <c r="A258" s="14" t="n"/>
      <c r="B258" s="12" t="n"/>
      <c r="C258" s="16" t="n"/>
      <c r="D258" s="16" t="n"/>
      <c r="E258" s="23">
        <f>IF(OR($C258="",$D258=""),"",$D258-$C258)</f>
        <v/>
      </c>
      <c r="F258" s="37">
        <f>IF($E258="","",IF($C258=0,"",$E258/$C258))</f>
        <v/>
      </c>
      <c r="G258" s="13">
        <f>IF($F258="","",IF(ABS($F258)&gt;Toleranz,"prüfen",""))</f>
        <v/>
      </c>
      <c r="H258" s="12" t="n"/>
      <c r="I258" s="12" t="n"/>
    </row>
    <row r="259">
      <c r="A259" s="14" t="n"/>
      <c r="B259" s="12" t="n"/>
      <c r="C259" s="16" t="n"/>
      <c r="D259" s="16" t="n"/>
      <c r="E259" s="23">
        <f>IF(OR($C259="",$D259=""),"",$D259-$C259)</f>
        <v/>
      </c>
      <c r="F259" s="37">
        <f>IF($E259="","",IF($C259=0,"",$E259/$C259))</f>
        <v/>
      </c>
      <c r="G259" s="13">
        <f>IF($F259="","",IF(ABS($F259)&gt;Toleranz,"prüfen",""))</f>
        <v/>
      </c>
      <c r="H259" s="12" t="n"/>
      <c r="I259" s="12" t="n"/>
    </row>
    <row r="260">
      <c r="A260" s="14" t="n"/>
      <c r="B260" s="12" t="n"/>
      <c r="C260" s="16" t="n"/>
      <c r="D260" s="16" t="n"/>
      <c r="E260" s="23">
        <f>IF(OR($C260="",$D260=""),"",$D260-$C260)</f>
        <v/>
      </c>
      <c r="F260" s="37">
        <f>IF($E260="","",IF($C260=0,"",$E260/$C260))</f>
        <v/>
      </c>
      <c r="G260" s="13">
        <f>IF($F260="","",IF(ABS($F260)&gt;Toleranz,"prüfen",""))</f>
        <v/>
      </c>
      <c r="H260" s="12" t="n"/>
      <c r="I260" s="12" t="n"/>
    </row>
    <row r="261">
      <c r="A261" s="14" t="n"/>
      <c r="B261" s="12" t="n"/>
      <c r="C261" s="16" t="n"/>
      <c r="D261" s="16" t="n"/>
      <c r="E261" s="23">
        <f>IF(OR($C261="",$D261=""),"",$D261-$C261)</f>
        <v/>
      </c>
      <c r="F261" s="37">
        <f>IF($E261="","",IF($C261=0,"",$E261/$C261))</f>
        <v/>
      </c>
      <c r="G261" s="13">
        <f>IF($F261="","",IF(ABS($F261)&gt;Toleranz,"prüfen",""))</f>
        <v/>
      </c>
      <c r="H261" s="12" t="n"/>
      <c r="I261" s="12" t="n"/>
    </row>
    <row r="262">
      <c r="A262" s="14" t="n"/>
      <c r="B262" s="12" t="n"/>
      <c r="C262" s="16" t="n"/>
      <c r="D262" s="16" t="n"/>
      <c r="E262" s="23">
        <f>IF(OR($C262="",$D262=""),"",$D262-$C262)</f>
        <v/>
      </c>
      <c r="F262" s="37">
        <f>IF($E262="","",IF($C262=0,"",$E262/$C262))</f>
        <v/>
      </c>
      <c r="G262" s="13">
        <f>IF($F262="","",IF(ABS($F262)&gt;Toleranz,"prüfen",""))</f>
        <v/>
      </c>
      <c r="H262" s="12" t="n"/>
      <c r="I262" s="12" t="n"/>
    </row>
    <row r="263">
      <c r="A263" s="14" t="n"/>
      <c r="B263" s="12" t="n"/>
      <c r="C263" s="16" t="n"/>
      <c r="D263" s="16" t="n"/>
      <c r="E263" s="23">
        <f>IF(OR($C263="",$D263=""),"",$D263-$C263)</f>
        <v/>
      </c>
      <c r="F263" s="37">
        <f>IF($E263="","",IF($C263=0,"",$E263/$C263))</f>
        <v/>
      </c>
      <c r="G263" s="13">
        <f>IF($F263="","",IF(ABS($F263)&gt;Toleranz,"prüfen",""))</f>
        <v/>
      </c>
      <c r="H263" s="12" t="n"/>
      <c r="I263" s="12" t="n"/>
    </row>
    <row r="264">
      <c r="A264" s="14" t="n"/>
      <c r="B264" s="12" t="n"/>
      <c r="C264" s="16" t="n"/>
      <c r="D264" s="16" t="n"/>
      <c r="E264" s="23">
        <f>IF(OR($C264="",$D264=""),"",$D264-$C264)</f>
        <v/>
      </c>
      <c r="F264" s="37">
        <f>IF($E264="","",IF($C264=0,"",$E264/$C264))</f>
        <v/>
      </c>
      <c r="G264" s="13">
        <f>IF($F264="","",IF(ABS($F264)&gt;Toleranz,"prüfen",""))</f>
        <v/>
      </c>
      <c r="H264" s="12" t="n"/>
      <c r="I264" s="12" t="n"/>
    </row>
    <row r="265">
      <c r="A265" s="14" t="n"/>
      <c r="B265" s="12" t="n"/>
      <c r="C265" s="16" t="n"/>
      <c r="D265" s="16" t="n"/>
      <c r="E265" s="23">
        <f>IF(OR($C265="",$D265=""),"",$D265-$C265)</f>
        <v/>
      </c>
      <c r="F265" s="37">
        <f>IF($E265="","",IF($C265=0,"",$E265/$C265))</f>
        <v/>
      </c>
      <c r="G265" s="13">
        <f>IF($F265="","",IF(ABS($F265)&gt;Toleranz,"prüfen",""))</f>
        <v/>
      </c>
      <c r="H265" s="12" t="n"/>
      <c r="I265" s="12" t="n"/>
    </row>
    <row r="266">
      <c r="A266" s="14" t="n"/>
      <c r="B266" s="12" t="n"/>
      <c r="C266" s="16" t="n"/>
      <c r="D266" s="16" t="n"/>
      <c r="E266" s="23">
        <f>IF(OR($C266="",$D266=""),"",$D266-$C266)</f>
        <v/>
      </c>
      <c r="F266" s="37">
        <f>IF($E266="","",IF($C266=0,"",$E266/$C266))</f>
        <v/>
      </c>
      <c r="G266" s="13">
        <f>IF($F266="","",IF(ABS($F266)&gt;Toleranz,"prüfen",""))</f>
        <v/>
      </c>
      <c r="H266" s="12" t="n"/>
      <c r="I266" s="12" t="n"/>
    </row>
    <row r="267">
      <c r="A267" s="14" t="n"/>
      <c r="B267" s="12" t="n"/>
      <c r="C267" s="16" t="n"/>
      <c r="D267" s="16" t="n"/>
      <c r="E267" s="23">
        <f>IF(OR($C267="",$D267=""),"",$D267-$C267)</f>
        <v/>
      </c>
      <c r="F267" s="37">
        <f>IF($E267="","",IF($C267=0,"",$E267/$C267))</f>
        <v/>
      </c>
      <c r="G267" s="13">
        <f>IF($F267="","",IF(ABS($F267)&gt;Toleranz,"prüfen",""))</f>
        <v/>
      </c>
      <c r="H267" s="12" t="n"/>
      <c r="I267" s="12" t="n"/>
    </row>
    <row r="268">
      <c r="A268" s="14" t="n"/>
      <c r="B268" s="12" t="n"/>
      <c r="C268" s="16" t="n"/>
      <c r="D268" s="16" t="n"/>
      <c r="E268" s="23">
        <f>IF(OR($C268="",$D268=""),"",$D268-$C268)</f>
        <v/>
      </c>
      <c r="F268" s="37">
        <f>IF($E268="","",IF($C268=0,"",$E268/$C268))</f>
        <v/>
      </c>
      <c r="G268" s="13">
        <f>IF($F268="","",IF(ABS($F268)&gt;Toleranz,"prüfen",""))</f>
        <v/>
      </c>
      <c r="H268" s="12" t="n"/>
      <c r="I268" s="12" t="n"/>
    </row>
    <row r="269">
      <c r="A269" s="14" t="n"/>
      <c r="B269" s="12" t="n"/>
      <c r="C269" s="16" t="n"/>
      <c r="D269" s="16" t="n"/>
      <c r="E269" s="23">
        <f>IF(OR($C269="",$D269=""),"",$D269-$C269)</f>
        <v/>
      </c>
      <c r="F269" s="37">
        <f>IF($E269="","",IF($C269=0,"",$E269/$C269))</f>
        <v/>
      </c>
      <c r="G269" s="13">
        <f>IF($F269="","",IF(ABS($F269)&gt;Toleranz,"prüfen",""))</f>
        <v/>
      </c>
      <c r="H269" s="12" t="n"/>
      <c r="I269" s="12" t="n"/>
    </row>
    <row r="270">
      <c r="A270" s="14" t="n"/>
      <c r="B270" s="12" t="n"/>
      <c r="C270" s="16" t="n"/>
      <c r="D270" s="16" t="n"/>
      <c r="E270" s="23">
        <f>IF(OR($C270="",$D270=""),"",$D270-$C270)</f>
        <v/>
      </c>
      <c r="F270" s="37">
        <f>IF($E270="","",IF($C270=0,"",$E270/$C270))</f>
        <v/>
      </c>
      <c r="G270" s="13">
        <f>IF($F270="","",IF(ABS($F270)&gt;Toleranz,"prüfen",""))</f>
        <v/>
      </c>
      <c r="H270" s="12" t="n"/>
      <c r="I270" s="12" t="n"/>
    </row>
    <row r="271">
      <c r="A271" s="14" t="n"/>
      <c r="B271" s="12" t="n"/>
      <c r="C271" s="16" t="n"/>
      <c r="D271" s="16" t="n"/>
      <c r="E271" s="23">
        <f>IF(OR($C271="",$D271=""),"",$D271-$C271)</f>
        <v/>
      </c>
      <c r="F271" s="37">
        <f>IF($E271="","",IF($C271=0,"",$E271/$C271))</f>
        <v/>
      </c>
      <c r="G271" s="13">
        <f>IF($F271="","",IF(ABS($F271)&gt;Toleranz,"prüfen",""))</f>
        <v/>
      </c>
      <c r="H271" s="12" t="n"/>
      <c r="I271" s="12" t="n"/>
    </row>
    <row r="272">
      <c r="A272" s="14" t="n"/>
      <c r="B272" s="12" t="n"/>
      <c r="C272" s="16" t="n"/>
      <c r="D272" s="16" t="n"/>
      <c r="E272" s="23">
        <f>IF(OR($C272="",$D272=""),"",$D272-$C272)</f>
        <v/>
      </c>
      <c r="F272" s="37">
        <f>IF($E272="","",IF($C272=0,"",$E272/$C272))</f>
        <v/>
      </c>
      <c r="G272" s="13">
        <f>IF($F272="","",IF(ABS($F272)&gt;Toleranz,"prüfen",""))</f>
        <v/>
      </c>
      <c r="H272" s="12" t="n"/>
      <c r="I272" s="12" t="n"/>
    </row>
    <row r="273">
      <c r="A273" s="14" t="n"/>
      <c r="B273" s="12" t="n"/>
      <c r="C273" s="16" t="n"/>
      <c r="D273" s="16" t="n"/>
      <c r="E273" s="23">
        <f>IF(OR($C273="",$D273=""),"",$D273-$C273)</f>
        <v/>
      </c>
      <c r="F273" s="37">
        <f>IF($E273="","",IF($C273=0,"",$E273/$C273))</f>
        <v/>
      </c>
      <c r="G273" s="13">
        <f>IF($F273="","",IF(ABS($F273)&gt;Toleranz,"prüfen",""))</f>
        <v/>
      </c>
      <c r="H273" s="12" t="n"/>
      <c r="I273" s="12" t="n"/>
    </row>
    <row r="274">
      <c r="A274" s="14" t="n"/>
      <c r="B274" s="12" t="n"/>
      <c r="C274" s="16" t="n"/>
      <c r="D274" s="16" t="n"/>
      <c r="E274" s="23">
        <f>IF(OR($C274="",$D274=""),"",$D274-$C274)</f>
        <v/>
      </c>
      <c r="F274" s="37">
        <f>IF($E274="","",IF($C274=0,"",$E274/$C274))</f>
        <v/>
      </c>
      <c r="G274" s="13">
        <f>IF($F274="","",IF(ABS($F274)&gt;Toleranz,"prüfen",""))</f>
        <v/>
      </c>
      <c r="H274" s="12" t="n"/>
      <c r="I274" s="12" t="n"/>
    </row>
    <row r="275">
      <c r="A275" s="14" t="n"/>
      <c r="B275" s="12" t="n"/>
      <c r="C275" s="16" t="n"/>
      <c r="D275" s="16" t="n"/>
      <c r="E275" s="23">
        <f>IF(OR($C275="",$D275=""),"",$D275-$C275)</f>
        <v/>
      </c>
      <c r="F275" s="37">
        <f>IF($E275="","",IF($C275=0,"",$E275/$C275))</f>
        <v/>
      </c>
      <c r="G275" s="13">
        <f>IF($F275="","",IF(ABS($F275)&gt;Toleranz,"prüfen",""))</f>
        <v/>
      </c>
      <c r="H275" s="12" t="n"/>
      <c r="I275" s="12" t="n"/>
    </row>
    <row r="276">
      <c r="A276" s="14" t="n"/>
      <c r="B276" s="12" t="n"/>
      <c r="C276" s="16" t="n"/>
      <c r="D276" s="16" t="n"/>
      <c r="E276" s="23">
        <f>IF(OR($C276="",$D276=""),"",$D276-$C276)</f>
        <v/>
      </c>
      <c r="F276" s="37">
        <f>IF($E276="","",IF($C276=0,"",$E276/$C276))</f>
        <v/>
      </c>
      <c r="G276" s="13">
        <f>IF($F276="","",IF(ABS($F276)&gt;Toleranz,"prüfen",""))</f>
        <v/>
      </c>
      <c r="H276" s="12" t="n"/>
      <c r="I276" s="12" t="n"/>
    </row>
    <row r="277">
      <c r="A277" s="14" t="n"/>
      <c r="B277" s="12" t="n"/>
      <c r="C277" s="16" t="n"/>
      <c r="D277" s="16" t="n"/>
      <c r="E277" s="23">
        <f>IF(OR($C277="",$D277=""),"",$D277-$C277)</f>
        <v/>
      </c>
      <c r="F277" s="37">
        <f>IF($E277="","",IF($C277=0,"",$E277/$C277))</f>
        <v/>
      </c>
      <c r="G277" s="13">
        <f>IF($F277="","",IF(ABS($F277)&gt;Toleranz,"prüfen",""))</f>
        <v/>
      </c>
      <c r="H277" s="12" t="n"/>
      <c r="I277" s="12" t="n"/>
    </row>
    <row r="278">
      <c r="A278" s="14" t="n"/>
      <c r="B278" s="12" t="n"/>
      <c r="C278" s="16" t="n"/>
      <c r="D278" s="16" t="n"/>
      <c r="E278" s="23">
        <f>IF(OR($C278="",$D278=""),"",$D278-$C278)</f>
        <v/>
      </c>
      <c r="F278" s="37">
        <f>IF($E278="","",IF($C278=0,"",$E278/$C278))</f>
        <v/>
      </c>
      <c r="G278" s="13">
        <f>IF($F278="","",IF(ABS($F278)&gt;Toleranz,"prüfen",""))</f>
        <v/>
      </c>
      <c r="H278" s="12" t="n"/>
      <c r="I278" s="12" t="n"/>
    </row>
    <row r="279">
      <c r="A279" s="14" t="n"/>
      <c r="B279" s="12" t="n"/>
      <c r="C279" s="16" t="n"/>
      <c r="D279" s="16" t="n"/>
      <c r="E279" s="23">
        <f>IF(OR($C279="",$D279=""),"",$D279-$C279)</f>
        <v/>
      </c>
      <c r="F279" s="37">
        <f>IF($E279="","",IF($C279=0,"",$E279/$C279))</f>
        <v/>
      </c>
      <c r="G279" s="13">
        <f>IF($F279="","",IF(ABS($F279)&gt;Toleranz,"prüfen",""))</f>
        <v/>
      </c>
      <c r="H279" s="12" t="n"/>
      <c r="I279" s="12" t="n"/>
    </row>
    <row r="280">
      <c r="A280" s="14" t="n"/>
      <c r="B280" s="12" t="n"/>
      <c r="C280" s="16" t="n"/>
      <c r="D280" s="16" t="n"/>
      <c r="E280" s="23">
        <f>IF(OR($C280="",$D280=""),"",$D280-$C280)</f>
        <v/>
      </c>
      <c r="F280" s="37">
        <f>IF($E280="","",IF($C280=0,"",$E280/$C280))</f>
        <v/>
      </c>
      <c r="G280" s="13">
        <f>IF($F280="","",IF(ABS($F280)&gt;Toleranz,"prüfen",""))</f>
        <v/>
      </c>
      <c r="H280" s="12" t="n"/>
      <c r="I280" s="12" t="n"/>
    </row>
    <row r="281">
      <c r="A281" s="14" t="n"/>
      <c r="B281" s="12" t="n"/>
      <c r="C281" s="16" t="n"/>
      <c r="D281" s="16" t="n"/>
      <c r="E281" s="23">
        <f>IF(OR($C281="",$D281=""),"",$D281-$C281)</f>
        <v/>
      </c>
      <c r="F281" s="37">
        <f>IF($E281="","",IF($C281=0,"",$E281/$C281))</f>
        <v/>
      </c>
      <c r="G281" s="13">
        <f>IF($F281="","",IF(ABS($F281)&gt;Toleranz,"prüfen",""))</f>
        <v/>
      </c>
      <c r="H281" s="12" t="n"/>
      <c r="I281" s="12" t="n"/>
    </row>
    <row r="282">
      <c r="A282" s="14" t="n"/>
      <c r="B282" s="12" t="n"/>
      <c r="C282" s="16" t="n"/>
      <c r="D282" s="16" t="n"/>
      <c r="E282" s="23">
        <f>IF(OR($C282="",$D282=""),"",$D282-$C282)</f>
        <v/>
      </c>
      <c r="F282" s="37">
        <f>IF($E282="","",IF($C282=0,"",$E282/$C282))</f>
        <v/>
      </c>
      <c r="G282" s="13">
        <f>IF($F282="","",IF(ABS($F282)&gt;Toleranz,"prüfen",""))</f>
        <v/>
      </c>
      <c r="H282" s="12" t="n"/>
      <c r="I282" s="12" t="n"/>
    </row>
    <row r="283">
      <c r="A283" s="14" t="n"/>
      <c r="B283" s="12" t="n"/>
      <c r="C283" s="16" t="n"/>
      <c r="D283" s="16" t="n"/>
      <c r="E283" s="23">
        <f>IF(OR($C283="",$D283=""),"",$D283-$C283)</f>
        <v/>
      </c>
      <c r="F283" s="37">
        <f>IF($E283="","",IF($C283=0,"",$E283/$C283))</f>
        <v/>
      </c>
      <c r="G283" s="13">
        <f>IF($F283="","",IF(ABS($F283)&gt;Toleranz,"prüfen",""))</f>
        <v/>
      </c>
      <c r="H283" s="12" t="n"/>
      <c r="I283" s="12" t="n"/>
    </row>
    <row r="284">
      <c r="A284" s="14" t="n"/>
      <c r="B284" s="12" t="n"/>
      <c r="C284" s="16" t="n"/>
      <c r="D284" s="16" t="n"/>
      <c r="E284" s="23">
        <f>IF(OR($C284="",$D284=""),"",$D284-$C284)</f>
        <v/>
      </c>
      <c r="F284" s="37">
        <f>IF($E284="","",IF($C284=0,"",$E284/$C284))</f>
        <v/>
      </c>
      <c r="G284" s="13">
        <f>IF($F284="","",IF(ABS($F284)&gt;Toleranz,"prüfen",""))</f>
        <v/>
      </c>
      <c r="H284" s="12" t="n"/>
      <c r="I284" s="12" t="n"/>
    </row>
    <row r="285">
      <c r="A285" s="14" t="n"/>
      <c r="B285" s="12" t="n"/>
      <c r="C285" s="16" t="n"/>
      <c r="D285" s="16" t="n"/>
      <c r="E285" s="23">
        <f>IF(OR($C285="",$D285=""),"",$D285-$C285)</f>
        <v/>
      </c>
      <c r="F285" s="37">
        <f>IF($E285="","",IF($C285=0,"",$E285/$C285))</f>
        <v/>
      </c>
      <c r="G285" s="13">
        <f>IF($F285="","",IF(ABS($F285)&gt;Toleranz,"prüfen",""))</f>
        <v/>
      </c>
      <c r="H285" s="12" t="n"/>
      <c r="I285" s="12" t="n"/>
    </row>
    <row r="286">
      <c r="A286" s="14" t="n"/>
      <c r="B286" s="12" t="n"/>
      <c r="C286" s="16" t="n"/>
      <c r="D286" s="16" t="n"/>
      <c r="E286" s="23">
        <f>IF(OR($C286="",$D286=""),"",$D286-$C286)</f>
        <v/>
      </c>
      <c r="F286" s="37">
        <f>IF($E286="","",IF($C286=0,"",$E286/$C286))</f>
        <v/>
      </c>
      <c r="G286" s="13">
        <f>IF($F286="","",IF(ABS($F286)&gt;Toleranz,"prüfen",""))</f>
        <v/>
      </c>
      <c r="H286" s="12" t="n"/>
      <c r="I286" s="12" t="n"/>
    </row>
    <row r="287">
      <c r="A287" s="14" t="n"/>
      <c r="B287" s="12" t="n"/>
      <c r="C287" s="16" t="n"/>
      <c r="D287" s="16" t="n"/>
      <c r="E287" s="23">
        <f>IF(OR($C287="",$D287=""),"",$D287-$C287)</f>
        <v/>
      </c>
      <c r="F287" s="37">
        <f>IF($E287="","",IF($C287=0,"",$E287/$C287))</f>
        <v/>
      </c>
      <c r="G287" s="13">
        <f>IF($F287="","",IF(ABS($F287)&gt;Toleranz,"prüfen",""))</f>
        <v/>
      </c>
      <c r="H287" s="12" t="n"/>
      <c r="I287" s="12" t="n"/>
    </row>
    <row r="288">
      <c r="A288" s="14" t="n"/>
      <c r="B288" s="12" t="n"/>
      <c r="C288" s="16" t="n"/>
      <c r="D288" s="16" t="n"/>
      <c r="E288" s="23">
        <f>IF(OR($C288="",$D288=""),"",$D288-$C288)</f>
        <v/>
      </c>
      <c r="F288" s="37">
        <f>IF($E288="","",IF($C288=0,"",$E288/$C288))</f>
        <v/>
      </c>
      <c r="G288" s="13">
        <f>IF($F288="","",IF(ABS($F288)&gt;Toleranz,"prüfen",""))</f>
        <v/>
      </c>
      <c r="H288" s="12" t="n"/>
      <c r="I288" s="12" t="n"/>
    </row>
    <row r="289">
      <c r="A289" s="14" t="n"/>
      <c r="B289" s="12" t="n"/>
      <c r="C289" s="16" t="n"/>
      <c r="D289" s="16" t="n"/>
      <c r="E289" s="23">
        <f>IF(OR($C289="",$D289=""),"",$D289-$C289)</f>
        <v/>
      </c>
      <c r="F289" s="37">
        <f>IF($E289="","",IF($C289=0,"",$E289/$C289))</f>
        <v/>
      </c>
      <c r="G289" s="13">
        <f>IF($F289="","",IF(ABS($F289)&gt;Toleranz,"prüfen",""))</f>
        <v/>
      </c>
      <c r="H289" s="12" t="n"/>
      <c r="I289" s="12" t="n"/>
    </row>
    <row r="290">
      <c r="A290" s="14" t="n"/>
      <c r="B290" s="12" t="n"/>
      <c r="C290" s="16" t="n"/>
      <c r="D290" s="16" t="n"/>
      <c r="E290" s="23">
        <f>IF(OR($C290="",$D290=""),"",$D290-$C290)</f>
        <v/>
      </c>
      <c r="F290" s="37">
        <f>IF($E290="","",IF($C290=0,"",$E290/$C290))</f>
        <v/>
      </c>
      <c r="G290" s="13">
        <f>IF($F290="","",IF(ABS($F290)&gt;Toleranz,"prüfen",""))</f>
        <v/>
      </c>
      <c r="H290" s="12" t="n"/>
      <c r="I290" s="12" t="n"/>
    </row>
    <row r="291">
      <c r="A291" s="14" t="n"/>
      <c r="B291" s="12" t="n"/>
      <c r="C291" s="16" t="n"/>
      <c r="D291" s="16" t="n"/>
      <c r="E291" s="23">
        <f>IF(OR($C291="",$D291=""),"",$D291-$C291)</f>
        <v/>
      </c>
      <c r="F291" s="37">
        <f>IF($E291="","",IF($C291=0,"",$E291/$C291))</f>
        <v/>
      </c>
      <c r="G291" s="13">
        <f>IF($F291="","",IF(ABS($F291)&gt;Toleranz,"prüfen",""))</f>
        <v/>
      </c>
      <c r="H291" s="12" t="n"/>
      <c r="I291" s="12" t="n"/>
    </row>
    <row r="292">
      <c r="A292" s="14" t="n"/>
      <c r="B292" s="12" t="n"/>
      <c r="C292" s="16" t="n"/>
      <c r="D292" s="16" t="n"/>
      <c r="E292" s="23">
        <f>IF(OR($C292="",$D292=""),"",$D292-$C292)</f>
        <v/>
      </c>
      <c r="F292" s="37">
        <f>IF($E292="","",IF($C292=0,"",$E292/$C292))</f>
        <v/>
      </c>
      <c r="G292" s="13">
        <f>IF($F292="","",IF(ABS($F292)&gt;Toleranz,"prüfen",""))</f>
        <v/>
      </c>
      <c r="H292" s="12" t="n"/>
      <c r="I292" s="12" t="n"/>
    </row>
    <row r="293">
      <c r="A293" s="14" t="n"/>
      <c r="B293" s="12" t="n"/>
      <c r="C293" s="16" t="n"/>
      <c r="D293" s="16" t="n"/>
      <c r="E293" s="23">
        <f>IF(OR($C293="",$D293=""),"",$D293-$C293)</f>
        <v/>
      </c>
      <c r="F293" s="37">
        <f>IF($E293="","",IF($C293=0,"",$E293/$C293))</f>
        <v/>
      </c>
      <c r="G293" s="13">
        <f>IF($F293="","",IF(ABS($F293)&gt;Toleranz,"prüfen",""))</f>
        <v/>
      </c>
      <c r="H293" s="12" t="n"/>
      <c r="I293" s="12" t="n"/>
    </row>
    <row r="294">
      <c r="A294" s="14" t="n"/>
      <c r="B294" s="12" t="n"/>
      <c r="C294" s="16" t="n"/>
      <c r="D294" s="16" t="n"/>
      <c r="E294" s="23">
        <f>IF(OR($C294="",$D294=""),"",$D294-$C294)</f>
        <v/>
      </c>
      <c r="F294" s="37">
        <f>IF($E294="","",IF($C294=0,"",$E294/$C294))</f>
        <v/>
      </c>
      <c r="G294" s="13">
        <f>IF($F294="","",IF(ABS($F294)&gt;Toleranz,"prüfen",""))</f>
        <v/>
      </c>
      <c r="H294" s="12" t="n"/>
      <c r="I294" s="12" t="n"/>
    </row>
    <row r="295">
      <c r="A295" s="14" t="n"/>
      <c r="B295" s="12" t="n"/>
      <c r="C295" s="16" t="n"/>
      <c r="D295" s="16" t="n"/>
      <c r="E295" s="23">
        <f>IF(OR($C295="",$D295=""),"",$D295-$C295)</f>
        <v/>
      </c>
      <c r="F295" s="37">
        <f>IF($E295="","",IF($C295=0,"",$E295/$C295))</f>
        <v/>
      </c>
      <c r="G295" s="13">
        <f>IF($F295="","",IF(ABS($F295)&gt;Toleranz,"prüfen",""))</f>
        <v/>
      </c>
      <c r="H295" s="12" t="n"/>
      <c r="I295" s="12" t="n"/>
    </row>
    <row r="296">
      <c r="A296" s="14" t="n"/>
      <c r="B296" s="12" t="n"/>
      <c r="C296" s="16" t="n"/>
      <c r="D296" s="16" t="n"/>
      <c r="E296" s="23">
        <f>IF(OR($C296="",$D296=""),"",$D296-$C296)</f>
        <v/>
      </c>
      <c r="F296" s="37">
        <f>IF($E296="","",IF($C296=0,"",$E296/$C296))</f>
        <v/>
      </c>
      <c r="G296" s="13">
        <f>IF($F296="","",IF(ABS($F296)&gt;Toleranz,"prüfen",""))</f>
        <v/>
      </c>
      <c r="H296" s="12" t="n"/>
      <c r="I296" s="12" t="n"/>
    </row>
    <row r="297">
      <c r="A297" s="14" t="n"/>
      <c r="B297" s="12" t="n"/>
      <c r="C297" s="16" t="n"/>
      <c r="D297" s="16" t="n"/>
      <c r="E297" s="23">
        <f>IF(OR($C297="",$D297=""),"",$D297-$C297)</f>
        <v/>
      </c>
      <c r="F297" s="37">
        <f>IF($E297="","",IF($C297=0,"",$E297/$C297))</f>
        <v/>
      </c>
      <c r="G297" s="13">
        <f>IF($F297="","",IF(ABS($F297)&gt;Toleranz,"prüfen",""))</f>
        <v/>
      </c>
      <c r="H297" s="12" t="n"/>
      <c r="I297" s="12" t="n"/>
    </row>
    <row r="298">
      <c r="A298" s="14" t="n"/>
      <c r="B298" s="12" t="n"/>
      <c r="C298" s="16" t="n"/>
      <c r="D298" s="16" t="n"/>
      <c r="E298" s="23">
        <f>IF(OR($C298="",$D298=""),"",$D298-$C298)</f>
        <v/>
      </c>
      <c r="F298" s="37">
        <f>IF($E298="","",IF($C298=0,"",$E298/$C298))</f>
        <v/>
      </c>
      <c r="G298" s="13">
        <f>IF($F298="","",IF(ABS($F298)&gt;Toleranz,"prüfen",""))</f>
        <v/>
      </c>
      <c r="H298" s="12" t="n"/>
      <c r="I298" s="12" t="n"/>
    </row>
    <row r="299">
      <c r="A299" s="14" t="n"/>
      <c r="B299" s="12" t="n"/>
      <c r="C299" s="16" t="n"/>
      <c r="D299" s="16" t="n"/>
      <c r="E299" s="23">
        <f>IF(OR($C299="",$D299=""),"",$D299-$C299)</f>
        <v/>
      </c>
      <c r="F299" s="37">
        <f>IF($E299="","",IF($C299=0,"",$E299/$C299))</f>
        <v/>
      </c>
      <c r="G299" s="13">
        <f>IF($F299="","",IF(ABS($F299)&gt;Toleranz,"prüfen",""))</f>
        <v/>
      </c>
      <c r="H299" s="12" t="n"/>
      <c r="I299" s="12" t="n"/>
    </row>
    <row r="300">
      <c r="A300" s="14" t="n"/>
      <c r="B300" s="12" t="n"/>
      <c r="C300" s="16" t="n"/>
      <c r="D300" s="16" t="n"/>
      <c r="E300" s="23">
        <f>IF(OR($C300="",$D300=""),"",$D300-$C300)</f>
        <v/>
      </c>
      <c r="F300" s="37">
        <f>IF($E300="","",IF($C300=0,"",$E300/$C300))</f>
        <v/>
      </c>
      <c r="G300" s="13">
        <f>IF($F300="","",IF(ABS($F300)&gt;Toleranz,"prüfen",""))</f>
        <v/>
      </c>
      <c r="H300" s="12" t="n"/>
      <c r="I300" s="12" t="n"/>
    </row>
    <row r="301">
      <c r="A301" s="14" t="n"/>
      <c r="B301" s="12" t="n"/>
      <c r="C301" s="16" t="n"/>
      <c r="D301" s="16" t="n"/>
      <c r="E301" s="23">
        <f>IF(OR($C301="",$D301=""),"",$D301-$C301)</f>
        <v/>
      </c>
      <c r="F301" s="37">
        <f>IF($E301="","",IF($C301=0,"",$E301/$C301))</f>
        <v/>
      </c>
      <c r="G301" s="13">
        <f>IF($F301="","",IF(ABS($F301)&gt;Toleranz,"prüfen",""))</f>
        <v/>
      </c>
      <c r="H301" s="12" t="n"/>
      <c r="I301" s="12" t="n"/>
    </row>
    <row r="302">
      <c r="A302" s="14" t="n"/>
      <c r="B302" s="12" t="n"/>
      <c r="C302" s="16" t="n"/>
      <c r="D302" s="16" t="n"/>
      <c r="E302" s="23">
        <f>IF(OR($C302="",$D302=""),"",$D302-$C302)</f>
        <v/>
      </c>
      <c r="F302" s="37">
        <f>IF($E302="","",IF($C302=0,"",$E302/$C302))</f>
        <v/>
      </c>
      <c r="G302" s="13">
        <f>IF($F302="","",IF(ABS($F302)&gt;Toleranz,"prüfen",""))</f>
        <v/>
      </c>
      <c r="H302" s="12" t="n"/>
      <c r="I302" s="12" t="n"/>
    </row>
    <row r="303">
      <c r="A303" s="14" t="n"/>
      <c r="B303" s="12" t="n"/>
      <c r="C303" s="16" t="n"/>
      <c r="D303" s="16" t="n"/>
      <c r="E303" s="23">
        <f>IF(OR($C303="",$D303=""),"",$D303-$C303)</f>
        <v/>
      </c>
      <c r="F303" s="37">
        <f>IF($E303="","",IF($C303=0,"",$E303/$C303))</f>
        <v/>
      </c>
      <c r="G303" s="13">
        <f>IF($F303="","",IF(ABS($F303)&gt;Toleranz,"prüfen",""))</f>
        <v/>
      </c>
      <c r="H303" s="12" t="n"/>
      <c r="I303" s="12" t="n"/>
    </row>
    <row r="304">
      <c r="A304" s="14" t="n"/>
      <c r="B304" s="12" t="n"/>
      <c r="C304" s="16" t="n"/>
      <c r="D304" s="16" t="n"/>
      <c r="E304" s="23">
        <f>IF(OR($C304="",$D304=""),"",$D304-$C304)</f>
        <v/>
      </c>
      <c r="F304" s="37">
        <f>IF($E304="","",IF($C304=0,"",$E304/$C304))</f>
        <v/>
      </c>
      <c r="G304" s="13">
        <f>IF($F304="","",IF(ABS($F304)&gt;Toleranz,"prüfen",""))</f>
        <v/>
      </c>
      <c r="H304" s="12" t="n"/>
      <c r="I304" s="12" t="n"/>
    </row>
    <row r="305">
      <c r="A305" s="14" t="n"/>
      <c r="B305" s="12" t="n"/>
      <c r="C305" s="16" t="n"/>
      <c r="D305" s="16" t="n"/>
      <c r="E305" s="23">
        <f>IF(OR($C305="",$D305=""),"",$D305-$C305)</f>
        <v/>
      </c>
      <c r="F305" s="37">
        <f>IF($E305="","",IF($C305=0,"",$E305/$C305))</f>
        <v/>
      </c>
      <c r="G305" s="13">
        <f>IF($F305="","",IF(ABS($F305)&gt;Toleranz,"prüfen",""))</f>
        <v/>
      </c>
      <c r="H305" s="12" t="n"/>
      <c r="I305" s="12" t="n"/>
    </row>
    <row r="306">
      <c r="A306" s="14" t="n"/>
      <c r="B306" s="12" t="n"/>
      <c r="C306" s="16" t="n"/>
      <c r="D306" s="16" t="n"/>
      <c r="E306" s="23">
        <f>IF(OR($C306="",$D306=""),"",$D306-$C306)</f>
        <v/>
      </c>
      <c r="F306" s="37">
        <f>IF($E306="","",IF($C306=0,"",$E306/$C306))</f>
        <v/>
      </c>
      <c r="G306" s="13">
        <f>IF($F306="","",IF(ABS($F306)&gt;Toleranz,"prüfen",""))</f>
        <v/>
      </c>
      <c r="H306" s="12" t="n"/>
      <c r="I306" s="12" t="n"/>
    </row>
    <row r="307">
      <c r="A307" s="14" t="n"/>
      <c r="B307" s="12" t="n"/>
      <c r="C307" s="16" t="n"/>
      <c r="D307" s="16" t="n"/>
      <c r="E307" s="23">
        <f>IF(OR($C307="",$D307=""),"",$D307-$C307)</f>
        <v/>
      </c>
      <c r="F307" s="37">
        <f>IF($E307="","",IF($C307=0,"",$E307/$C307))</f>
        <v/>
      </c>
      <c r="G307" s="13">
        <f>IF($F307="","",IF(ABS($F307)&gt;Toleranz,"prüfen",""))</f>
        <v/>
      </c>
      <c r="H307" s="12" t="n"/>
      <c r="I307" s="12" t="n"/>
    </row>
    <row r="308">
      <c r="A308" s="14" t="n"/>
      <c r="B308" s="12" t="n"/>
      <c r="C308" s="16" t="n"/>
      <c r="D308" s="16" t="n"/>
      <c r="E308" s="23">
        <f>IF(OR($C308="",$D308=""),"",$D308-$C308)</f>
        <v/>
      </c>
      <c r="F308" s="37">
        <f>IF($E308="","",IF($C308=0,"",$E308/$C308))</f>
        <v/>
      </c>
      <c r="G308" s="13">
        <f>IF($F308="","",IF(ABS($F308)&gt;Toleranz,"prüfen",""))</f>
        <v/>
      </c>
      <c r="H308" s="12" t="n"/>
      <c r="I308" s="12" t="n"/>
    </row>
    <row r="309">
      <c r="A309" s="14" t="n"/>
      <c r="B309" s="12" t="n"/>
      <c r="C309" s="16" t="n"/>
      <c r="D309" s="16" t="n"/>
      <c r="E309" s="23">
        <f>IF(OR($C309="",$D309=""),"",$D309-$C309)</f>
        <v/>
      </c>
      <c r="F309" s="37">
        <f>IF($E309="","",IF($C309=0,"",$E309/$C309))</f>
        <v/>
      </c>
      <c r="G309" s="13">
        <f>IF($F309="","",IF(ABS($F309)&gt;Toleranz,"prüfen",""))</f>
        <v/>
      </c>
      <c r="H309" s="12" t="n"/>
      <c r="I309" s="12" t="n"/>
    </row>
    <row r="310">
      <c r="A310" s="14" t="n"/>
      <c r="B310" s="12" t="n"/>
      <c r="C310" s="16" t="n"/>
      <c r="D310" s="16" t="n"/>
      <c r="E310" s="23">
        <f>IF(OR($C310="",$D310=""),"",$D310-$C310)</f>
        <v/>
      </c>
      <c r="F310" s="37">
        <f>IF($E310="","",IF($C310=0,"",$E310/$C310))</f>
        <v/>
      </c>
      <c r="G310" s="13">
        <f>IF($F310="","",IF(ABS($F310)&gt;Toleranz,"prüfen",""))</f>
        <v/>
      </c>
      <c r="H310" s="12" t="n"/>
      <c r="I310" s="12" t="n"/>
    </row>
    <row r="311">
      <c r="A311" s="14" t="n"/>
      <c r="B311" s="12" t="n"/>
      <c r="C311" s="16" t="n"/>
      <c r="D311" s="16" t="n"/>
      <c r="E311" s="23">
        <f>IF(OR($C311="",$D311=""),"",$D311-$C311)</f>
        <v/>
      </c>
      <c r="F311" s="37">
        <f>IF($E311="","",IF($C311=0,"",$E311/$C311))</f>
        <v/>
      </c>
      <c r="G311" s="13">
        <f>IF($F311="","",IF(ABS($F311)&gt;Toleranz,"prüfen",""))</f>
        <v/>
      </c>
      <c r="H311" s="12" t="n"/>
      <c r="I311" s="12" t="n"/>
    </row>
    <row r="312">
      <c r="A312" s="14" t="n"/>
      <c r="B312" s="12" t="n"/>
      <c r="C312" s="16" t="n"/>
      <c r="D312" s="16" t="n"/>
      <c r="E312" s="23">
        <f>IF(OR($C312="",$D312=""),"",$D312-$C312)</f>
        <v/>
      </c>
      <c r="F312" s="37">
        <f>IF($E312="","",IF($C312=0,"",$E312/$C312))</f>
        <v/>
      </c>
      <c r="G312" s="13">
        <f>IF($F312="","",IF(ABS($F312)&gt;Toleranz,"prüfen",""))</f>
        <v/>
      </c>
      <c r="H312" s="12" t="n"/>
      <c r="I312" s="12" t="n"/>
    </row>
    <row r="313">
      <c r="A313" s="14" t="n"/>
      <c r="B313" s="12" t="n"/>
      <c r="C313" s="16" t="n"/>
      <c r="D313" s="16" t="n"/>
      <c r="E313" s="23">
        <f>IF(OR($C313="",$D313=""),"",$D313-$C313)</f>
        <v/>
      </c>
      <c r="F313" s="37">
        <f>IF($E313="","",IF($C313=0,"",$E313/$C313))</f>
        <v/>
      </c>
      <c r="G313" s="13">
        <f>IF($F313="","",IF(ABS($F313)&gt;Toleranz,"prüfen",""))</f>
        <v/>
      </c>
      <c r="H313" s="12" t="n"/>
      <c r="I313" s="12" t="n"/>
    </row>
    <row r="314">
      <c r="A314" s="14" t="n"/>
      <c r="B314" s="12" t="n"/>
      <c r="C314" s="16" t="n"/>
      <c r="D314" s="16" t="n"/>
      <c r="E314" s="23">
        <f>IF(OR($C314="",$D314=""),"",$D314-$C314)</f>
        <v/>
      </c>
      <c r="F314" s="37">
        <f>IF($E314="","",IF($C314=0,"",$E314/$C314))</f>
        <v/>
      </c>
      <c r="G314" s="13">
        <f>IF($F314="","",IF(ABS($F314)&gt;Toleranz,"prüfen",""))</f>
        <v/>
      </c>
      <c r="H314" s="12" t="n"/>
      <c r="I314" s="12" t="n"/>
    </row>
    <row r="315">
      <c r="A315" s="14" t="n"/>
      <c r="B315" s="12" t="n"/>
      <c r="C315" s="16" t="n"/>
      <c r="D315" s="16" t="n"/>
      <c r="E315" s="23">
        <f>IF(OR($C315="",$D315=""),"",$D315-$C315)</f>
        <v/>
      </c>
      <c r="F315" s="37">
        <f>IF($E315="","",IF($C315=0,"",$E315/$C315))</f>
        <v/>
      </c>
      <c r="G315" s="13">
        <f>IF($F315="","",IF(ABS($F315)&gt;Toleranz,"prüfen",""))</f>
        <v/>
      </c>
      <c r="H315" s="12" t="n"/>
      <c r="I315" s="12" t="n"/>
    </row>
    <row r="316">
      <c r="A316" s="14" t="n"/>
      <c r="B316" s="12" t="n"/>
      <c r="C316" s="16" t="n"/>
      <c r="D316" s="16" t="n"/>
      <c r="E316" s="23">
        <f>IF(OR($C316="",$D316=""),"",$D316-$C316)</f>
        <v/>
      </c>
      <c r="F316" s="37">
        <f>IF($E316="","",IF($C316=0,"",$E316/$C316))</f>
        <v/>
      </c>
      <c r="G316" s="13">
        <f>IF($F316="","",IF(ABS($F316)&gt;Toleranz,"prüfen",""))</f>
        <v/>
      </c>
      <c r="H316" s="12" t="n"/>
      <c r="I316" s="12" t="n"/>
    </row>
    <row r="317">
      <c r="A317" s="14" t="n"/>
      <c r="B317" s="12" t="n"/>
      <c r="C317" s="16" t="n"/>
      <c r="D317" s="16" t="n"/>
      <c r="E317" s="23">
        <f>IF(OR($C317="",$D317=""),"",$D317-$C317)</f>
        <v/>
      </c>
      <c r="F317" s="37">
        <f>IF($E317="","",IF($C317=0,"",$E317/$C317))</f>
        <v/>
      </c>
      <c r="G317" s="13">
        <f>IF($F317="","",IF(ABS($F317)&gt;Toleranz,"prüfen",""))</f>
        <v/>
      </c>
      <c r="H317" s="12" t="n"/>
      <c r="I317" s="12" t="n"/>
    </row>
    <row r="318">
      <c r="A318" s="14" t="n"/>
      <c r="B318" s="12" t="n"/>
      <c r="C318" s="16" t="n"/>
      <c r="D318" s="16" t="n"/>
      <c r="E318" s="23">
        <f>IF(OR($C318="",$D318=""),"",$D318-$C318)</f>
        <v/>
      </c>
      <c r="F318" s="37">
        <f>IF($E318="","",IF($C318=0,"",$E318/$C318))</f>
        <v/>
      </c>
      <c r="G318" s="13">
        <f>IF($F318="","",IF(ABS($F318)&gt;Toleranz,"prüfen",""))</f>
        <v/>
      </c>
      <c r="H318" s="12" t="n"/>
      <c r="I318" s="12" t="n"/>
    </row>
    <row r="319">
      <c r="A319" s="14" t="n"/>
      <c r="B319" s="12" t="n"/>
      <c r="C319" s="16" t="n"/>
      <c r="D319" s="16" t="n"/>
      <c r="E319" s="23">
        <f>IF(OR($C319="",$D319=""),"",$D319-$C319)</f>
        <v/>
      </c>
      <c r="F319" s="37">
        <f>IF($E319="","",IF($C319=0,"",$E319/$C319))</f>
        <v/>
      </c>
      <c r="G319" s="13">
        <f>IF($F319="","",IF(ABS($F319)&gt;Toleranz,"prüfen",""))</f>
        <v/>
      </c>
      <c r="H319" s="12" t="n"/>
      <c r="I319" s="12" t="n"/>
    </row>
    <row r="320">
      <c r="A320" s="14" t="n"/>
      <c r="B320" s="12" t="n"/>
      <c r="C320" s="16" t="n"/>
      <c r="D320" s="16" t="n"/>
      <c r="E320" s="23">
        <f>IF(OR($C320="",$D320=""),"",$D320-$C320)</f>
        <v/>
      </c>
      <c r="F320" s="37">
        <f>IF($E320="","",IF($C320=0,"",$E320/$C320))</f>
        <v/>
      </c>
      <c r="G320" s="13">
        <f>IF($F320="","",IF(ABS($F320)&gt;Toleranz,"prüfen",""))</f>
        <v/>
      </c>
      <c r="H320" s="12" t="n"/>
      <c r="I320" s="12" t="n"/>
    </row>
    <row r="321">
      <c r="A321" s="14" t="n"/>
      <c r="B321" s="12" t="n"/>
      <c r="C321" s="16" t="n"/>
      <c r="D321" s="16" t="n"/>
      <c r="E321" s="23">
        <f>IF(OR($C321="",$D321=""),"",$D321-$C321)</f>
        <v/>
      </c>
      <c r="F321" s="37">
        <f>IF($E321="","",IF($C321=0,"",$E321/$C321))</f>
        <v/>
      </c>
      <c r="G321" s="13">
        <f>IF($F321="","",IF(ABS($F321)&gt;Toleranz,"prüfen",""))</f>
        <v/>
      </c>
      <c r="H321" s="12" t="n"/>
      <c r="I321" s="12" t="n"/>
    </row>
    <row r="322">
      <c r="A322" s="14" t="n"/>
      <c r="B322" s="12" t="n"/>
      <c r="C322" s="16" t="n"/>
      <c r="D322" s="16" t="n"/>
      <c r="E322" s="23">
        <f>IF(OR($C322="",$D322=""),"",$D322-$C322)</f>
        <v/>
      </c>
      <c r="F322" s="37">
        <f>IF($E322="","",IF($C322=0,"",$E322/$C322))</f>
        <v/>
      </c>
      <c r="G322" s="13">
        <f>IF($F322="","",IF(ABS($F322)&gt;Toleranz,"prüfen",""))</f>
        <v/>
      </c>
      <c r="H322" s="12" t="n"/>
      <c r="I322" s="12" t="n"/>
    </row>
    <row r="323">
      <c r="A323" s="14" t="n"/>
      <c r="B323" s="12" t="n"/>
      <c r="C323" s="16" t="n"/>
      <c r="D323" s="16" t="n"/>
      <c r="E323" s="23">
        <f>IF(OR($C323="",$D323=""),"",$D323-$C323)</f>
        <v/>
      </c>
      <c r="F323" s="37">
        <f>IF($E323="","",IF($C323=0,"",$E323/$C323))</f>
        <v/>
      </c>
      <c r="G323" s="13">
        <f>IF($F323="","",IF(ABS($F323)&gt;Toleranz,"prüfen",""))</f>
        <v/>
      </c>
      <c r="H323" s="12" t="n"/>
      <c r="I323" s="12" t="n"/>
    </row>
    <row r="324">
      <c r="A324" s="14" t="n"/>
      <c r="B324" s="12" t="n"/>
      <c r="C324" s="16" t="n"/>
      <c r="D324" s="16" t="n"/>
      <c r="E324" s="23">
        <f>IF(OR($C324="",$D324=""),"",$D324-$C324)</f>
        <v/>
      </c>
      <c r="F324" s="37">
        <f>IF($E324="","",IF($C324=0,"",$E324/$C324))</f>
        <v/>
      </c>
      <c r="G324" s="13">
        <f>IF($F324="","",IF(ABS($F324)&gt;Toleranz,"prüfen",""))</f>
        <v/>
      </c>
      <c r="H324" s="12" t="n"/>
      <c r="I324" s="12" t="n"/>
    </row>
    <row r="325">
      <c r="A325" s="14" t="n"/>
      <c r="B325" s="12" t="n"/>
      <c r="C325" s="16" t="n"/>
      <c r="D325" s="16" t="n"/>
      <c r="E325" s="23">
        <f>IF(OR($C325="",$D325=""),"",$D325-$C325)</f>
        <v/>
      </c>
      <c r="F325" s="37">
        <f>IF($E325="","",IF($C325=0,"",$E325/$C325))</f>
        <v/>
      </c>
      <c r="G325" s="13">
        <f>IF($F325="","",IF(ABS($F325)&gt;Toleranz,"prüfen",""))</f>
        <v/>
      </c>
      <c r="H325" s="12" t="n"/>
      <c r="I325" s="12" t="n"/>
    </row>
    <row r="326">
      <c r="A326" s="14" t="n"/>
      <c r="B326" s="12" t="n"/>
      <c r="C326" s="16" t="n"/>
      <c r="D326" s="16" t="n"/>
      <c r="E326" s="23">
        <f>IF(OR($C326="",$D326=""),"",$D326-$C326)</f>
        <v/>
      </c>
      <c r="F326" s="37">
        <f>IF($E326="","",IF($C326=0,"",$E326/$C326))</f>
        <v/>
      </c>
      <c r="G326" s="13">
        <f>IF($F326="","",IF(ABS($F326)&gt;Toleranz,"prüfen",""))</f>
        <v/>
      </c>
      <c r="H326" s="12" t="n"/>
      <c r="I326" s="12" t="n"/>
    </row>
    <row r="327">
      <c r="A327" s="14" t="n"/>
      <c r="B327" s="12" t="n"/>
      <c r="C327" s="16" t="n"/>
      <c r="D327" s="16" t="n"/>
      <c r="E327" s="23">
        <f>IF(OR($C327="",$D327=""),"",$D327-$C327)</f>
        <v/>
      </c>
      <c r="F327" s="37">
        <f>IF($E327="","",IF($C327=0,"",$E327/$C327))</f>
        <v/>
      </c>
      <c r="G327" s="13">
        <f>IF($F327="","",IF(ABS($F327)&gt;Toleranz,"prüfen",""))</f>
        <v/>
      </c>
      <c r="H327" s="12" t="n"/>
      <c r="I327" s="12" t="n"/>
    </row>
    <row r="328">
      <c r="A328" s="14" t="n"/>
      <c r="B328" s="12" t="n"/>
      <c r="C328" s="16" t="n"/>
      <c r="D328" s="16" t="n"/>
      <c r="E328" s="23">
        <f>IF(OR($C328="",$D328=""),"",$D328-$C328)</f>
        <v/>
      </c>
      <c r="F328" s="37">
        <f>IF($E328="","",IF($C328=0,"",$E328/$C328))</f>
        <v/>
      </c>
      <c r="G328" s="13">
        <f>IF($F328="","",IF(ABS($F328)&gt;Toleranz,"prüfen",""))</f>
        <v/>
      </c>
      <c r="H328" s="12" t="n"/>
      <c r="I328" s="12" t="n"/>
    </row>
    <row r="329">
      <c r="A329" s="14" t="n"/>
      <c r="B329" s="12" t="n"/>
      <c r="C329" s="16" t="n"/>
      <c r="D329" s="16" t="n"/>
      <c r="E329" s="23">
        <f>IF(OR($C329="",$D329=""),"",$D329-$C329)</f>
        <v/>
      </c>
      <c r="F329" s="37">
        <f>IF($E329="","",IF($C329=0,"",$E329/$C329))</f>
        <v/>
      </c>
      <c r="G329" s="13">
        <f>IF($F329="","",IF(ABS($F329)&gt;Toleranz,"prüfen",""))</f>
        <v/>
      </c>
      <c r="H329" s="12" t="n"/>
      <c r="I329" s="12" t="n"/>
    </row>
    <row r="330">
      <c r="A330" s="14" t="n"/>
      <c r="B330" s="12" t="n"/>
      <c r="C330" s="16" t="n"/>
      <c r="D330" s="16" t="n"/>
      <c r="E330" s="23">
        <f>IF(OR($C330="",$D330=""),"",$D330-$C330)</f>
        <v/>
      </c>
      <c r="F330" s="37">
        <f>IF($E330="","",IF($C330=0,"",$E330/$C330))</f>
        <v/>
      </c>
      <c r="G330" s="13">
        <f>IF($F330="","",IF(ABS($F330)&gt;Toleranz,"prüfen",""))</f>
        <v/>
      </c>
      <c r="H330" s="12" t="n"/>
      <c r="I330" s="12" t="n"/>
    </row>
    <row r="331">
      <c r="A331" s="14" t="n"/>
      <c r="B331" s="12" t="n"/>
      <c r="C331" s="16" t="n"/>
      <c r="D331" s="16" t="n"/>
      <c r="E331" s="23">
        <f>IF(OR($C331="",$D331=""),"",$D331-$C331)</f>
        <v/>
      </c>
      <c r="F331" s="37">
        <f>IF($E331="","",IF($C331=0,"",$E331/$C331))</f>
        <v/>
      </c>
      <c r="G331" s="13">
        <f>IF($F331="","",IF(ABS($F331)&gt;Toleranz,"prüfen",""))</f>
        <v/>
      </c>
      <c r="H331" s="12" t="n"/>
      <c r="I331" s="12" t="n"/>
    </row>
    <row r="332">
      <c r="A332" s="14" t="n"/>
      <c r="B332" s="12" t="n"/>
      <c r="C332" s="16" t="n"/>
      <c r="D332" s="16" t="n"/>
      <c r="E332" s="23">
        <f>IF(OR($C332="",$D332=""),"",$D332-$C332)</f>
        <v/>
      </c>
      <c r="F332" s="37">
        <f>IF($E332="","",IF($C332=0,"",$E332/$C332))</f>
        <v/>
      </c>
      <c r="G332" s="13">
        <f>IF($F332="","",IF(ABS($F332)&gt;Toleranz,"prüfen",""))</f>
        <v/>
      </c>
      <c r="H332" s="12" t="n"/>
      <c r="I332" s="12" t="n"/>
    </row>
    <row r="333">
      <c r="A333" s="14" t="n"/>
      <c r="B333" s="12" t="n"/>
      <c r="C333" s="16" t="n"/>
      <c r="D333" s="16" t="n"/>
      <c r="E333" s="23">
        <f>IF(OR($C333="",$D333=""),"",$D333-$C333)</f>
        <v/>
      </c>
      <c r="F333" s="37">
        <f>IF($E333="","",IF($C333=0,"",$E333/$C333))</f>
        <v/>
      </c>
      <c r="G333" s="13">
        <f>IF($F333="","",IF(ABS($F333)&gt;Toleranz,"prüfen",""))</f>
        <v/>
      </c>
      <c r="H333" s="12" t="n"/>
      <c r="I333" s="12" t="n"/>
    </row>
    <row r="334">
      <c r="A334" s="14" t="n"/>
      <c r="B334" s="12" t="n"/>
      <c r="C334" s="16" t="n"/>
      <c r="D334" s="16" t="n"/>
      <c r="E334" s="23">
        <f>IF(OR($C334="",$D334=""),"",$D334-$C334)</f>
        <v/>
      </c>
      <c r="F334" s="37">
        <f>IF($E334="","",IF($C334=0,"",$E334/$C334))</f>
        <v/>
      </c>
      <c r="G334" s="13">
        <f>IF($F334="","",IF(ABS($F334)&gt;Toleranz,"prüfen",""))</f>
        <v/>
      </c>
      <c r="H334" s="12" t="n"/>
      <c r="I334" s="12" t="n"/>
    </row>
    <row r="335">
      <c r="A335" s="14" t="n"/>
      <c r="B335" s="12" t="n"/>
      <c r="C335" s="16" t="n"/>
      <c r="D335" s="16" t="n"/>
      <c r="E335" s="23">
        <f>IF(OR($C335="",$D335=""),"",$D335-$C335)</f>
        <v/>
      </c>
      <c r="F335" s="37">
        <f>IF($E335="","",IF($C335=0,"",$E335/$C335))</f>
        <v/>
      </c>
      <c r="G335" s="13">
        <f>IF($F335="","",IF(ABS($F335)&gt;Toleranz,"prüfen",""))</f>
        <v/>
      </c>
      <c r="H335" s="12" t="n"/>
      <c r="I335" s="12" t="n"/>
    </row>
    <row r="336">
      <c r="A336" s="14" t="n"/>
      <c r="B336" s="12" t="n"/>
      <c r="C336" s="16" t="n"/>
      <c r="D336" s="16" t="n"/>
      <c r="E336" s="23">
        <f>IF(OR($C336="",$D336=""),"",$D336-$C336)</f>
        <v/>
      </c>
      <c r="F336" s="37">
        <f>IF($E336="","",IF($C336=0,"",$E336/$C336))</f>
        <v/>
      </c>
      <c r="G336" s="13">
        <f>IF($F336="","",IF(ABS($F336)&gt;Toleranz,"prüfen",""))</f>
        <v/>
      </c>
      <c r="H336" s="12" t="n"/>
      <c r="I336" s="12" t="n"/>
    </row>
    <row r="337">
      <c r="A337" s="14" t="n"/>
      <c r="B337" s="12" t="n"/>
      <c r="C337" s="16" t="n"/>
      <c r="D337" s="16" t="n"/>
      <c r="E337" s="23">
        <f>IF(OR($C337="",$D337=""),"",$D337-$C337)</f>
        <v/>
      </c>
      <c r="F337" s="37">
        <f>IF($E337="","",IF($C337=0,"",$E337/$C337))</f>
        <v/>
      </c>
      <c r="G337" s="13">
        <f>IF($F337="","",IF(ABS($F337)&gt;Toleranz,"prüfen",""))</f>
        <v/>
      </c>
      <c r="H337" s="12" t="n"/>
      <c r="I337" s="12" t="n"/>
    </row>
    <row r="338">
      <c r="A338" s="14" t="n"/>
      <c r="B338" s="12" t="n"/>
      <c r="C338" s="16" t="n"/>
      <c r="D338" s="16" t="n"/>
      <c r="E338" s="23">
        <f>IF(OR($C338="",$D338=""),"",$D338-$C338)</f>
        <v/>
      </c>
      <c r="F338" s="37">
        <f>IF($E338="","",IF($C338=0,"",$E338/$C338))</f>
        <v/>
      </c>
      <c r="G338" s="13">
        <f>IF($F338="","",IF(ABS($F338)&gt;Toleranz,"prüfen",""))</f>
        <v/>
      </c>
      <c r="H338" s="12" t="n"/>
      <c r="I338" s="12" t="n"/>
    </row>
    <row r="339">
      <c r="A339" s="14" t="n"/>
      <c r="B339" s="12" t="n"/>
      <c r="C339" s="16" t="n"/>
      <c r="D339" s="16" t="n"/>
      <c r="E339" s="23">
        <f>IF(OR($C339="",$D339=""),"",$D339-$C339)</f>
        <v/>
      </c>
      <c r="F339" s="37">
        <f>IF($E339="","",IF($C339=0,"",$E339/$C339))</f>
        <v/>
      </c>
      <c r="G339" s="13">
        <f>IF($F339="","",IF(ABS($F339)&gt;Toleranz,"prüfen",""))</f>
        <v/>
      </c>
      <c r="H339" s="12" t="n"/>
      <c r="I339" s="12" t="n"/>
    </row>
    <row r="340">
      <c r="A340" s="14" t="n"/>
      <c r="B340" s="12" t="n"/>
      <c r="C340" s="16" t="n"/>
      <c r="D340" s="16" t="n"/>
      <c r="E340" s="23">
        <f>IF(OR($C340="",$D340=""),"",$D340-$C340)</f>
        <v/>
      </c>
      <c r="F340" s="37">
        <f>IF($E340="","",IF($C340=0,"",$E340/$C340))</f>
        <v/>
      </c>
      <c r="G340" s="13">
        <f>IF($F340="","",IF(ABS($F340)&gt;Toleranz,"prüfen",""))</f>
        <v/>
      </c>
      <c r="H340" s="12" t="n"/>
      <c r="I340" s="12" t="n"/>
    </row>
    <row r="341">
      <c r="A341" s="14" t="n"/>
      <c r="B341" s="12" t="n"/>
      <c r="C341" s="16" t="n"/>
      <c r="D341" s="16" t="n"/>
      <c r="E341" s="23">
        <f>IF(OR($C341="",$D341=""),"",$D341-$C341)</f>
        <v/>
      </c>
      <c r="F341" s="37">
        <f>IF($E341="","",IF($C341=0,"",$E341/$C341))</f>
        <v/>
      </c>
      <c r="G341" s="13">
        <f>IF($F341="","",IF(ABS($F341)&gt;Toleranz,"prüfen",""))</f>
        <v/>
      </c>
      <c r="H341" s="12" t="n"/>
      <c r="I341" s="12" t="n"/>
    </row>
    <row r="342">
      <c r="A342" s="14" t="n"/>
      <c r="B342" s="12" t="n"/>
      <c r="C342" s="16" t="n"/>
      <c r="D342" s="16" t="n"/>
      <c r="E342" s="23">
        <f>IF(OR($C342="",$D342=""),"",$D342-$C342)</f>
        <v/>
      </c>
      <c r="F342" s="37">
        <f>IF($E342="","",IF($C342=0,"",$E342/$C342))</f>
        <v/>
      </c>
      <c r="G342" s="13">
        <f>IF($F342="","",IF(ABS($F342)&gt;Toleranz,"prüfen",""))</f>
        <v/>
      </c>
      <c r="H342" s="12" t="n"/>
      <c r="I342" s="12" t="n"/>
    </row>
    <row r="343">
      <c r="A343" s="14" t="n"/>
      <c r="B343" s="12" t="n"/>
      <c r="C343" s="16" t="n"/>
      <c r="D343" s="16" t="n"/>
      <c r="E343" s="23">
        <f>IF(OR($C343="",$D343=""),"",$D343-$C343)</f>
        <v/>
      </c>
      <c r="F343" s="37">
        <f>IF($E343="","",IF($C343=0,"",$E343/$C343))</f>
        <v/>
      </c>
      <c r="G343" s="13">
        <f>IF($F343="","",IF(ABS($F343)&gt;Toleranz,"prüfen",""))</f>
        <v/>
      </c>
      <c r="H343" s="12" t="n"/>
      <c r="I343" s="12" t="n"/>
    </row>
    <row r="344">
      <c r="A344" s="14" t="n"/>
      <c r="B344" s="12" t="n"/>
      <c r="C344" s="16" t="n"/>
      <c r="D344" s="16" t="n"/>
      <c r="E344" s="23">
        <f>IF(OR($C344="",$D344=""),"",$D344-$C344)</f>
        <v/>
      </c>
      <c r="F344" s="37">
        <f>IF($E344="","",IF($C344=0,"",$E344/$C344))</f>
        <v/>
      </c>
      <c r="G344" s="13">
        <f>IF($F344="","",IF(ABS($F344)&gt;Toleranz,"prüfen",""))</f>
        <v/>
      </c>
      <c r="H344" s="12" t="n"/>
      <c r="I344" s="12" t="n"/>
    </row>
    <row r="345">
      <c r="A345" s="14" t="n"/>
      <c r="B345" s="12" t="n"/>
      <c r="C345" s="16" t="n"/>
      <c r="D345" s="16" t="n"/>
      <c r="E345" s="23">
        <f>IF(OR($C345="",$D345=""),"",$D345-$C345)</f>
        <v/>
      </c>
      <c r="F345" s="37">
        <f>IF($E345="","",IF($C345=0,"",$E345/$C345))</f>
        <v/>
      </c>
      <c r="G345" s="13">
        <f>IF($F345="","",IF(ABS($F345)&gt;Toleranz,"prüfen",""))</f>
        <v/>
      </c>
      <c r="H345" s="12" t="n"/>
      <c r="I345" s="12" t="n"/>
    </row>
    <row r="346">
      <c r="A346" s="14" t="n"/>
      <c r="B346" s="12" t="n"/>
      <c r="C346" s="16" t="n"/>
      <c r="D346" s="16" t="n"/>
      <c r="E346" s="23">
        <f>IF(OR($C346="",$D346=""),"",$D346-$C346)</f>
        <v/>
      </c>
      <c r="F346" s="37">
        <f>IF($E346="","",IF($C346=0,"",$E346/$C346))</f>
        <v/>
      </c>
      <c r="G346" s="13">
        <f>IF($F346="","",IF(ABS($F346)&gt;Toleranz,"prüfen",""))</f>
        <v/>
      </c>
      <c r="H346" s="12" t="n"/>
      <c r="I346" s="12" t="n"/>
    </row>
    <row r="347">
      <c r="A347" s="14" t="n"/>
      <c r="B347" s="12" t="n"/>
      <c r="C347" s="16" t="n"/>
      <c r="D347" s="16" t="n"/>
      <c r="E347" s="23">
        <f>IF(OR($C347="",$D347=""),"",$D347-$C347)</f>
        <v/>
      </c>
      <c r="F347" s="37">
        <f>IF($E347="","",IF($C347=0,"",$E347/$C347))</f>
        <v/>
      </c>
      <c r="G347" s="13">
        <f>IF($F347="","",IF(ABS($F347)&gt;Toleranz,"prüfen",""))</f>
        <v/>
      </c>
      <c r="H347" s="12" t="n"/>
      <c r="I347" s="12" t="n"/>
    </row>
    <row r="348">
      <c r="A348" s="14" t="n"/>
      <c r="B348" s="12" t="n"/>
      <c r="C348" s="16" t="n"/>
      <c r="D348" s="16" t="n"/>
      <c r="E348" s="23">
        <f>IF(OR($C348="",$D348=""),"",$D348-$C348)</f>
        <v/>
      </c>
      <c r="F348" s="37">
        <f>IF($E348="","",IF($C348=0,"",$E348/$C348))</f>
        <v/>
      </c>
      <c r="G348" s="13">
        <f>IF($F348="","",IF(ABS($F348)&gt;Toleranz,"prüfen",""))</f>
        <v/>
      </c>
      <c r="H348" s="12" t="n"/>
      <c r="I348" s="12" t="n"/>
    </row>
    <row r="349">
      <c r="A349" s="14" t="n"/>
      <c r="B349" s="12" t="n"/>
      <c r="C349" s="16" t="n"/>
      <c r="D349" s="16" t="n"/>
      <c r="E349" s="23">
        <f>IF(OR($C349="",$D349=""),"",$D349-$C349)</f>
        <v/>
      </c>
      <c r="F349" s="37">
        <f>IF($E349="","",IF($C349=0,"",$E349/$C349))</f>
        <v/>
      </c>
      <c r="G349" s="13">
        <f>IF($F349="","",IF(ABS($F349)&gt;Toleranz,"prüfen",""))</f>
        <v/>
      </c>
      <c r="H349" s="12" t="n"/>
      <c r="I349" s="12" t="n"/>
    </row>
    <row r="350">
      <c r="A350" s="14" t="n"/>
      <c r="B350" s="12" t="n"/>
      <c r="C350" s="16" t="n"/>
      <c r="D350" s="16" t="n"/>
      <c r="E350" s="23">
        <f>IF(OR($C350="",$D350=""),"",$D350-$C350)</f>
        <v/>
      </c>
      <c r="F350" s="37">
        <f>IF($E350="","",IF($C350=0,"",$E350/$C350))</f>
        <v/>
      </c>
      <c r="G350" s="13">
        <f>IF($F350="","",IF(ABS($F350)&gt;Toleranz,"prüfen",""))</f>
        <v/>
      </c>
      <c r="H350" s="12" t="n"/>
      <c r="I350" s="12" t="n"/>
    </row>
    <row r="351">
      <c r="A351" s="14" t="n"/>
      <c r="B351" s="12" t="n"/>
      <c r="C351" s="16" t="n"/>
      <c r="D351" s="16" t="n"/>
      <c r="E351" s="23">
        <f>IF(OR($C351="",$D351=""),"",$D351-$C351)</f>
        <v/>
      </c>
      <c r="F351" s="37">
        <f>IF($E351="","",IF($C351=0,"",$E351/$C351))</f>
        <v/>
      </c>
      <c r="G351" s="13">
        <f>IF($F351="","",IF(ABS($F351)&gt;Toleranz,"prüfen",""))</f>
        <v/>
      </c>
      <c r="H351" s="12" t="n"/>
      <c r="I351" s="12" t="n"/>
    </row>
    <row r="352">
      <c r="A352" s="14" t="n"/>
      <c r="B352" s="12" t="n"/>
      <c r="C352" s="16" t="n"/>
      <c r="D352" s="16" t="n"/>
      <c r="E352" s="23">
        <f>IF(OR($C352="",$D352=""),"",$D352-$C352)</f>
        <v/>
      </c>
      <c r="F352" s="37">
        <f>IF($E352="","",IF($C352=0,"",$E352/$C352))</f>
        <v/>
      </c>
      <c r="G352" s="13">
        <f>IF($F352="","",IF(ABS($F352)&gt;Toleranz,"prüfen",""))</f>
        <v/>
      </c>
      <c r="H352" s="12" t="n"/>
      <c r="I352" s="12" t="n"/>
    </row>
    <row r="353">
      <c r="A353" s="14" t="n"/>
      <c r="B353" s="12" t="n"/>
      <c r="C353" s="16" t="n"/>
      <c r="D353" s="16" t="n"/>
      <c r="E353" s="23">
        <f>IF(OR($C353="",$D353=""),"",$D353-$C353)</f>
        <v/>
      </c>
      <c r="F353" s="37">
        <f>IF($E353="","",IF($C353=0,"",$E353/$C353))</f>
        <v/>
      </c>
      <c r="G353" s="13">
        <f>IF($F353="","",IF(ABS($F353)&gt;Toleranz,"prüfen",""))</f>
        <v/>
      </c>
      <c r="H353" s="12" t="n"/>
      <c r="I353" s="12" t="n"/>
    </row>
    <row r="354">
      <c r="A354" s="14" t="n"/>
      <c r="B354" s="12" t="n"/>
      <c r="C354" s="16" t="n"/>
      <c r="D354" s="16" t="n"/>
      <c r="E354" s="23">
        <f>IF(OR($C354="",$D354=""),"",$D354-$C354)</f>
        <v/>
      </c>
      <c r="F354" s="37">
        <f>IF($E354="","",IF($C354=0,"",$E354/$C354))</f>
        <v/>
      </c>
      <c r="G354" s="13">
        <f>IF($F354="","",IF(ABS($F354)&gt;Toleranz,"prüfen",""))</f>
        <v/>
      </c>
      <c r="H354" s="12" t="n"/>
      <c r="I354" s="12" t="n"/>
    </row>
    <row r="355">
      <c r="A355" s="14" t="n"/>
      <c r="B355" s="12" t="n"/>
      <c r="C355" s="16" t="n"/>
      <c r="D355" s="16" t="n"/>
      <c r="E355" s="23">
        <f>IF(OR($C355="",$D355=""),"",$D355-$C355)</f>
        <v/>
      </c>
      <c r="F355" s="37">
        <f>IF($E355="","",IF($C355=0,"",$E355/$C355))</f>
        <v/>
      </c>
      <c r="G355" s="13">
        <f>IF($F355="","",IF(ABS($F355)&gt;Toleranz,"prüfen",""))</f>
        <v/>
      </c>
      <c r="H355" s="12" t="n"/>
      <c r="I355" s="12" t="n"/>
    </row>
    <row r="356">
      <c r="A356" s="14" t="n"/>
      <c r="B356" s="12" t="n"/>
      <c r="C356" s="16" t="n"/>
      <c r="D356" s="16" t="n"/>
      <c r="E356" s="23">
        <f>IF(OR($C356="",$D356=""),"",$D356-$C356)</f>
        <v/>
      </c>
      <c r="F356" s="37">
        <f>IF($E356="","",IF($C356=0,"",$E356/$C356))</f>
        <v/>
      </c>
      <c r="G356" s="13">
        <f>IF($F356="","",IF(ABS($F356)&gt;Toleranz,"prüfen",""))</f>
        <v/>
      </c>
      <c r="H356" s="12" t="n"/>
      <c r="I356" s="12" t="n"/>
    </row>
    <row r="357">
      <c r="A357" s="14" t="n"/>
      <c r="B357" s="12" t="n"/>
      <c r="C357" s="16" t="n"/>
      <c r="D357" s="16" t="n"/>
      <c r="E357" s="23">
        <f>IF(OR($C357="",$D357=""),"",$D357-$C357)</f>
        <v/>
      </c>
      <c r="F357" s="37">
        <f>IF($E357="","",IF($C357=0,"",$E357/$C357))</f>
        <v/>
      </c>
      <c r="G357" s="13">
        <f>IF($F357="","",IF(ABS($F357)&gt;Toleranz,"prüfen",""))</f>
        <v/>
      </c>
      <c r="H357" s="12" t="n"/>
      <c r="I357" s="12" t="n"/>
    </row>
    <row r="358">
      <c r="A358" s="14" t="n"/>
      <c r="B358" s="12" t="n"/>
      <c r="C358" s="16" t="n"/>
      <c r="D358" s="16" t="n"/>
      <c r="E358" s="23">
        <f>IF(OR($C358="",$D358=""),"",$D358-$C358)</f>
        <v/>
      </c>
      <c r="F358" s="37">
        <f>IF($E358="","",IF($C358=0,"",$E358/$C358))</f>
        <v/>
      </c>
      <c r="G358" s="13">
        <f>IF($F358="","",IF(ABS($F358)&gt;Toleranz,"prüfen",""))</f>
        <v/>
      </c>
      <c r="H358" s="12" t="n"/>
      <c r="I358" s="12" t="n"/>
    </row>
    <row r="359">
      <c r="A359" s="14" t="n"/>
      <c r="B359" s="12" t="n"/>
      <c r="C359" s="16" t="n"/>
      <c r="D359" s="16" t="n"/>
      <c r="E359" s="23">
        <f>IF(OR($C359="",$D359=""),"",$D359-$C359)</f>
        <v/>
      </c>
      <c r="F359" s="37">
        <f>IF($E359="","",IF($C359=0,"",$E359/$C359))</f>
        <v/>
      </c>
      <c r="G359" s="13">
        <f>IF($F359="","",IF(ABS($F359)&gt;Toleranz,"prüfen",""))</f>
        <v/>
      </c>
      <c r="H359" s="12" t="n"/>
      <c r="I359" s="12" t="n"/>
    </row>
    <row r="360">
      <c r="A360" s="14" t="n"/>
      <c r="B360" s="12" t="n"/>
      <c r="C360" s="16" t="n"/>
      <c r="D360" s="16" t="n"/>
      <c r="E360" s="23">
        <f>IF(OR($C360="",$D360=""),"",$D360-$C360)</f>
        <v/>
      </c>
      <c r="F360" s="37">
        <f>IF($E360="","",IF($C360=0,"",$E360/$C360))</f>
        <v/>
      </c>
      <c r="G360" s="13">
        <f>IF($F360="","",IF(ABS($F360)&gt;Toleranz,"prüfen",""))</f>
        <v/>
      </c>
      <c r="H360" s="12" t="n"/>
      <c r="I360" s="12" t="n"/>
    </row>
    <row r="361">
      <c r="A361" s="14" t="n"/>
      <c r="B361" s="12" t="n"/>
      <c r="C361" s="16" t="n"/>
      <c r="D361" s="16" t="n"/>
      <c r="E361" s="23">
        <f>IF(OR($C361="",$D361=""),"",$D361-$C361)</f>
        <v/>
      </c>
      <c r="F361" s="37">
        <f>IF($E361="","",IF($C361=0,"",$E361/$C361))</f>
        <v/>
      </c>
      <c r="G361" s="13">
        <f>IF($F361="","",IF(ABS($F361)&gt;Toleranz,"prüfen",""))</f>
        <v/>
      </c>
      <c r="H361" s="12" t="n"/>
      <c r="I361" s="12" t="n"/>
    </row>
    <row r="362">
      <c r="A362" s="14" t="n"/>
      <c r="B362" s="12" t="n"/>
      <c r="C362" s="16" t="n"/>
      <c r="D362" s="16" t="n"/>
      <c r="E362" s="23">
        <f>IF(OR($C362="",$D362=""),"",$D362-$C362)</f>
        <v/>
      </c>
      <c r="F362" s="37">
        <f>IF($E362="","",IF($C362=0,"",$E362/$C362))</f>
        <v/>
      </c>
      <c r="G362" s="13">
        <f>IF($F362="","",IF(ABS($F362)&gt;Toleranz,"prüfen",""))</f>
        <v/>
      </c>
      <c r="H362" s="12" t="n"/>
      <c r="I362" s="12" t="n"/>
    </row>
    <row r="363">
      <c r="A363" s="14" t="n"/>
      <c r="B363" s="12" t="n"/>
      <c r="C363" s="16" t="n"/>
      <c r="D363" s="16" t="n"/>
      <c r="E363" s="23">
        <f>IF(OR($C363="",$D363=""),"",$D363-$C363)</f>
        <v/>
      </c>
      <c r="F363" s="37">
        <f>IF($E363="","",IF($C363=0,"",$E363/$C363))</f>
        <v/>
      </c>
      <c r="G363" s="13">
        <f>IF($F363="","",IF(ABS($F363)&gt;Toleranz,"prüfen",""))</f>
        <v/>
      </c>
      <c r="H363" s="12" t="n"/>
      <c r="I363" s="12" t="n"/>
    </row>
    <row r="364">
      <c r="A364" s="14" t="n"/>
      <c r="B364" s="12" t="n"/>
      <c r="C364" s="16" t="n"/>
      <c r="D364" s="16" t="n"/>
      <c r="E364" s="23">
        <f>IF(OR($C364="",$D364=""),"",$D364-$C364)</f>
        <v/>
      </c>
      <c r="F364" s="37">
        <f>IF($E364="","",IF($C364=0,"",$E364/$C364))</f>
        <v/>
      </c>
      <c r="G364" s="13">
        <f>IF($F364="","",IF(ABS($F364)&gt;Toleranz,"prüfen",""))</f>
        <v/>
      </c>
      <c r="H364" s="12" t="n"/>
      <c r="I364" s="12" t="n"/>
    </row>
    <row r="365">
      <c r="A365" s="14" t="n"/>
      <c r="B365" s="12" t="n"/>
      <c r="C365" s="16" t="n"/>
      <c r="D365" s="16" t="n"/>
      <c r="E365" s="23">
        <f>IF(OR($C365="",$D365=""),"",$D365-$C365)</f>
        <v/>
      </c>
      <c r="F365" s="37">
        <f>IF($E365="","",IF($C365=0,"",$E365/$C365))</f>
        <v/>
      </c>
      <c r="G365" s="13">
        <f>IF($F365="","",IF(ABS($F365)&gt;Toleranz,"prüfen",""))</f>
        <v/>
      </c>
      <c r="H365" s="12" t="n"/>
      <c r="I365" s="12" t="n"/>
    </row>
    <row r="366">
      <c r="A366" s="14" t="n"/>
      <c r="B366" s="12" t="n"/>
      <c r="C366" s="16" t="n"/>
      <c r="D366" s="16" t="n"/>
      <c r="E366" s="23">
        <f>IF(OR($C366="",$D366=""),"",$D366-$C366)</f>
        <v/>
      </c>
      <c r="F366" s="37">
        <f>IF($E366="","",IF($C366=0,"",$E366/$C366))</f>
        <v/>
      </c>
      <c r="G366" s="13">
        <f>IF($F366="","",IF(ABS($F366)&gt;Toleranz,"prüfen",""))</f>
        <v/>
      </c>
      <c r="H366" s="12" t="n"/>
      <c r="I366" s="12" t="n"/>
    </row>
    <row r="367">
      <c r="A367" s="14" t="n"/>
      <c r="B367" s="12" t="n"/>
      <c r="C367" s="16" t="n"/>
      <c r="D367" s="16" t="n"/>
      <c r="E367" s="23">
        <f>IF(OR($C367="",$D367=""),"",$D367-$C367)</f>
        <v/>
      </c>
      <c r="F367" s="37">
        <f>IF($E367="","",IF($C367=0,"",$E367/$C367))</f>
        <v/>
      </c>
      <c r="G367" s="13">
        <f>IF($F367="","",IF(ABS($F367)&gt;Toleranz,"prüfen",""))</f>
        <v/>
      </c>
      <c r="H367" s="12" t="n"/>
      <c r="I367" s="12" t="n"/>
    </row>
    <row r="368">
      <c r="A368" s="14" t="n"/>
      <c r="B368" s="12" t="n"/>
      <c r="C368" s="16" t="n"/>
      <c r="D368" s="16" t="n"/>
      <c r="E368" s="23">
        <f>IF(OR($C368="",$D368=""),"",$D368-$C368)</f>
        <v/>
      </c>
      <c r="F368" s="37">
        <f>IF($E368="","",IF($C368=0,"",$E368/$C368))</f>
        <v/>
      </c>
      <c r="G368" s="13">
        <f>IF($F368="","",IF(ABS($F368)&gt;Toleranz,"prüfen",""))</f>
        <v/>
      </c>
      <c r="H368" s="12" t="n"/>
      <c r="I368" s="12" t="n"/>
    </row>
    <row r="369">
      <c r="A369" s="14" t="n"/>
      <c r="B369" s="12" t="n"/>
      <c r="C369" s="16" t="n"/>
      <c r="D369" s="16" t="n"/>
      <c r="E369" s="23">
        <f>IF(OR($C369="",$D369=""),"",$D369-$C369)</f>
        <v/>
      </c>
      <c r="F369" s="37">
        <f>IF($E369="","",IF($C369=0,"",$E369/$C369))</f>
        <v/>
      </c>
      <c r="G369" s="13">
        <f>IF($F369="","",IF(ABS($F369)&gt;Toleranz,"prüfen",""))</f>
        <v/>
      </c>
      <c r="H369" s="12" t="n"/>
      <c r="I369" s="12" t="n"/>
    </row>
    <row r="370">
      <c r="A370" s="14" t="n"/>
      <c r="B370" s="12" t="n"/>
      <c r="C370" s="16" t="n"/>
      <c r="D370" s="16" t="n"/>
      <c r="E370" s="23">
        <f>IF(OR($C370="",$D370=""),"",$D370-$C370)</f>
        <v/>
      </c>
      <c r="F370" s="37">
        <f>IF($E370="","",IF($C370=0,"",$E370/$C370))</f>
        <v/>
      </c>
      <c r="G370" s="13">
        <f>IF($F370="","",IF(ABS($F370)&gt;Toleranz,"prüfen",""))</f>
        <v/>
      </c>
      <c r="H370" s="12" t="n"/>
      <c r="I370" s="12" t="n"/>
    </row>
    <row r="371">
      <c r="A371" s="14" t="n"/>
      <c r="B371" s="12" t="n"/>
      <c r="C371" s="16" t="n"/>
      <c r="D371" s="16" t="n"/>
      <c r="E371" s="23">
        <f>IF(OR($C371="",$D371=""),"",$D371-$C371)</f>
        <v/>
      </c>
      <c r="F371" s="37">
        <f>IF($E371="","",IF($C371=0,"",$E371/$C371))</f>
        <v/>
      </c>
      <c r="G371" s="13">
        <f>IF($F371="","",IF(ABS($F371)&gt;Toleranz,"prüfen",""))</f>
        <v/>
      </c>
      <c r="H371" s="12" t="n"/>
      <c r="I371" s="12" t="n"/>
    </row>
    <row r="372">
      <c r="A372" s="14" t="n"/>
      <c r="B372" s="12" t="n"/>
      <c r="C372" s="16" t="n"/>
      <c r="D372" s="16" t="n"/>
      <c r="E372" s="23">
        <f>IF(OR($C372="",$D372=""),"",$D372-$C372)</f>
        <v/>
      </c>
      <c r="F372" s="37">
        <f>IF($E372="","",IF($C372=0,"",$E372/$C372))</f>
        <v/>
      </c>
      <c r="G372" s="13">
        <f>IF($F372="","",IF(ABS($F372)&gt;Toleranz,"prüfen",""))</f>
        <v/>
      </c>
      <c r="H372" s="12" t="n"/>
      <c r="I372" s="12" t="n"/>
    </row>
    <row r="373">
      <c r="A373" s="14" t="n"/>
      <c r="B373" s="12" t="n"/>
      <c r="C373" s="16" t="n"/>
      <c r="D373" s="16" t="n"/>
      <c r="E373" s="23">
        <f>IF(OR($C373="",$D373=""),"",$D373-$C373)</f>
        <v/>
      </c>
      <c r="F373" s="37">
        <f>IF($E373="","",IF($C373=0,"",$E373/$C373))</f>
        <v/>
      </c>
      <c r="G373" s="13">
        <f>IF($F373="","",IF(ABS($F373)&gt;Toleranz,"prüfen",""))</f>
        <v/>
      </c>
      <c r="H373" s="12" t="n"/>
      <c r="I373" s="12" t="n"/>
    </row>
    <row r="374">
      <c r="A374" s="14" t="n"/>
      <c r="B374" s="12" t="n"/>
      <c r="C374" s="16" t="n"/>
      <c r="D374" s="16" t="n"/>
      <c r="E374" s="23">
        <f>IF(OR($C374="",$D374=""),"",$D374-$C374)</f>
        <v/>
      </c>
      <c r="F374" s="37">
        <f>IF($E374="","",IF($C374=0,"",$E374/$C374))</f>
        <v/>
      </c>
      <c r="G374" s="13">
        <f>IF($F374="","",IF(ABS($F374)&gt;Toleranz,"prüfen",""))</f>
        <v/>
      </c>
      <c r="H374" s="12" t="n"/>
      <c r="I374" s="12" t="n"/>
    </row>
    <row r="375">
      <c r="A375" s="14" t="n"/>
      <c r="B375" s="12" t="n"/>
      <c r="C375" s="16" t="n"/>
      <c r="D375" s="16" t="n"/>
      <c r="E375" s="23">
        <f>IF(OR($C375="",$D375=""),"",$D375-$C375)</f>
        <v/>
      </c>
      <c r="F375" s="37">
        <f>IF($E375="","",IF($C375=0,"",$E375/$C375))</f>
        <v/>
      </c>
      <c r="G375" s="13">
        <f>IF($F375="","",IF(ABS($F375)&gt;Toleranz,"prüfen",""))</f>
        <v/>
      </c>
      <c r="H375" s="12" t="n"/>
      <c r="I375" s="12" t="n"/>
    </row>
    <row r="376">
      <c r="A376" s="14" t="n"/>
      <c r="B376" s="12" t="n"/>
      <c r="C376" s="16" t="n"/>
      <c r="D376" s="16" t="n"/>
      <c r="E376" s="23">
        <f>IF(OR($C376="",$D376=""),"",$D376-$C376)</f>
        <v/>
      </c>
      <c r="F376" s="37">
        <f>IF($E376="","",IF($C376=0,"",$E376/$C376))</f>
        <v/>
      </c>
      <c r="G376" s="13">
        <f>IF($F376="","",IF(ABS($F376)&gt;Toleranz,"prüfen",""))</f>
        <v/>
      </c>
      <c r="H376" s="12" t="n"/>
      <c r="I376" s="12" t="n"/>
    </row>
    <row r="377">
      <c r="A377" s="14" t="n"/>
      <c r="B377" s="12" t="n"/>
      <c r="C377" s="16" t="n"/>
      <c r="D377" s="16" t="n"/>
      <c r="E377" s="23">
        <f>IF(OR($C377="",$D377=""),"",$D377-$C377)</f>
        <v/>
      </c>
      <c r="F377" s="37">
        <f>IF($E377="","",IF($C377=0,"",$E377/$C377))</f>
        <v/>
      </c>
      <c r="G377" s="13">
        <f>IF($F377="","",IF(ABS($F377)&gt;Toleranz,"prüfen",""))</f>
        <v/>
      </c>
      <c r="H377" s="12" t="n"/>
      <c r="I377" s="12" t="n"/>
    </row>
    <row r="378">
      <c r="A378" s="14" t="n"/>
      <c r="B378" s="12" t="n"/>
      <c r="C378" s="16" t="n"/>
      <c r="D378" s="16" t="n"/>
      <c r="E378" s="23">
        <f>IF(OR($C378="",$D378=""),"",$D378-$C378)</f>
        <v/>
      </c>
      <c r="F378" s="37">
        <f>IF($E378="","",IF($C378=0,"",$E378/$C378))</f>
        <v/>
      </c>
      <c r="G378" s="13">
        <f>IF($F378="","",IF(ABS($F378)&gt;Toleranz,"prüfen",""))</f>
        <v/>
      </c>
      <c r="H378" s="12" t="n"/>
      <c r="I378" s="12" t="n"/>
    </row>
    <row r="379">
      <c r="A379" s="14" t="n"/>
      <c r="B379" s="12" t="n"/>
      <c r="C379" s="16" t="n"/>
      <c r="D379" s="16" t="n"/>
      <c r="E379" s="23">
        <f>IF(OR($C379="",$D379=""),"",$D379-$C379)</f>
        <v/>
      </c>
      <c r="F379" s="37">
        <f>IF($E379="","",IF($C379=0,"",$E379/$C379))</f>
        <v/>
      </c>
      <c r="G379" s="13">
        <f>IF($F379="","",IF(ABS($F379)&gt;Toleranz,"prüfen",""))</f>
        <v/>
      </c>
      <c r="H379" s="12" t="n"/>
      <c r="I379" s="12" t="n"/>
    </row>
    <row r="380">
      <c r="A380" s="14" t="n"/>
      <c r="B380" s="12" t="n"/>
      <c r="C380" s="16" t="n"/>
      <c r="D380" s="16" t="n"/>
      <c r="E380" s="23">
        <f>IF(OR($C380="",$D380=""),"",$D380-$C380)</f>
        <v/>
      </c>
      <c r="F380" s="37">
        <f>IF($E380="","",IF($C380=0,"",$E380/$C380))</f>
        <v/>
      </c>
      <c r="G380" s="13">
        <f>IF($F380="","",IF(ABS($F380)&gt;Toleranz,"prüfen",""))</f>
        <v/>
      </c>
      <c r="H380" s="12" t="n"/>
      <c r="I380" s="12" t="n"/>
    </row>
    <row r="381">
      <c r="A381" s="14" t="n"/>
      <c r="B381" s="12" t="n"/>
      <c r="C381" s="16" t="n"/>
      <c r="D381" s="16" t="n"/>
      <c r="E381" s="23">
        <f>IF(OR($C381="",$D381=""),"",$D381-$C381)</f>
        <v/>
      </c>
      <c r="F381" s="37">
        <f>IF($E381="","",IF($C381=0,"",$E381/$C381))</f>
        <v/>
      </c>
      <c r="G381" s="13">
        <f>IF($F381="","",IF(ABS($F381)&gt;Toleranz,"prüfen",""))</f>
        <v/>
      </c>
      <c r="H381" s="12" t="n"/>
      <c r="I381" s="12" t="n"/>
    </row>
    <row r="382">
      <c r="A382" s="14" t="n"/>
      <c r="B382" s="12" t="n"/>
      <c r="C382" s="16" t="n"/>
      <c r="D382" s="16" t="n"/>
      <c r="E382" s="23">
        <f>IF(OR($C382="",$D382=""),"",$D382-$C382)</f>
        <v/>
      </c>
      <c r="F382" s="37">
        <f>IF($E382="","",IF($C382=0,"",$E382/$C382))</f>
        <v/>
      </c>
      <c r="G382" s="13">
        <f>IF($F382="","",IF(ABS($F382)&gt;Toleranz,"prüfen",""))</f>
        <v/>
      </c>
      <c r="H382" s="12" t="n"/>
      <c r="I382" s="12" t="n"/>
    </row>
    <row r="383">
      <c r="A383" s="14" t="n"/>
      <c r="B383" s="12" t="n"/>
      <c r="C383" s="16" t="n"/>
      <c r="D383" s="16" t="n"/>
      <c r="E383" s="23">
        <f>IF(OR($C383="",$D383=""),"",$D383-$C383)</f>
        <v/>
      </c>
      <c r="F383" s="37">
        <f>IF($E383="","",IF($C383=0,"",$E383/$C383))</f>
        <v/>
      </c>
      <c r="G383" s="13">
        <f>IF($F383="","",IF(ABS($F383)&gt;Toleranz,"prüfen",""))</f>
        <v/>
      </c>
      <c r="H383" s="12" t="n"/>
      <c r="I383" s="12" t="n"/>
    </row>
    <row r="384">
      <c r="A384" s="14" t="n"/>
      <c r="B384" s="12" t="n"/>
      <c r="C384" s="16" t="n"/>
      <c r="D384" s="16" t="n"/>
      <c r="E384" s="23">
        <f>IF(OR($C384="",$D384=""),"",$D384-$C384)</f>
        <v/>
      </c>
      <c r="F384" s="37">
        <f>IF($E384="","",IF($C384=0,"",$E384/$C384))</f>
        <v/>
      </c>
      <c r="G384" s="13">
        <f>IF($F384="","",IF(ABS($F384)&gt;Toleranz,"prüfen",""))</f>
        <v/>
      </c>
      <c r="H384" s="12" t="n"/>
      <c r="I384" s="12" t="n"/>
    </row>
    <row r="385">
      <c r="A385" s="14" t="n"/>
      <c r="B385" s="12" t="n"/>
      <c r="C385" s="16" t="n"/>
      <c r="D385" s="16" t="n"/>
      <c r="E385" s="23">
        <f>IF(OR($C385="",$D385=""),"",$D385-$C385)</f>
        <v/>
      </c>
      <c r="F385" s="37">
        <f>IF($E385="","",IF($C385=0,"",$E385/$C385))</f>
        <v/>
      </c>
      <c r="G385" s="13">
        <f>IF($F385="","",IF(ABS($F385)&gt;Toleranz,"prüfen",""))</f>
        <v/>
      </c>
      <c r="H385" s="12" t="n"/>
      <c r="I385" s="12" t="n"/>
    </row>
    <row r="386">
      <c r="A386" s="14" t="n"/>
      <c r="B386" s="12" t="n"/>
      <c r="C386" s="16" t="n"/>
      <c r="D386" s="16" t="n"/>
      <c r="E386" s="23">
        <f>IF(OR($C386="",$D386=""),"",$D386-$C386)</f>
        <v/>
      </c>
      <c r="F386" s="37">
        <f>IF($E386="","",IF($C386=0,"",$E386/$C386))</f>
        <v/>
      </c>
      <c r="G386" s="13">
        <f>IF($F386="","",IF(ABS($F386)&gt;Toleranz,"prüfen",""))</f>
        <v/>
      </c>
      <c r="H386" s="12" t="n"/>
      <c r="I386" s="12" t="n"/>
    </row>
    <row r="387">
      <c r="A387" s="14" t="n"/>
      <c r="B387" s="12" t="n"/>
      <c r="C387" s="16" t="n"/>
      <c r="D387" s="16" t="n"/>
      <c r="E387" s="23">
        <f>IF(OR($C387="",$D387=""),"",$D387-$C387)</f>
        <v/>
      </c>
      <c r="F387" s="37">
        <f>IF($E387="","",IF($C387=0,"",$E387/$C387))</f>
        <v/>
      </c>
      <c r="G387" s="13">
        <f>IF($F387="","",IF(ABS($F387)&gt;Toleranz,"prüfen",""))</f>
        <v/>
      </c>
      <c r="H387" s="12" t="n"/>
      <c r="I387" s="12" t="n"/>
    </row>
    <row r="388">
      <c r="A388" s="14" t="n"/>
      <c r="B388" s="12" t="n"/>
      <c r="C388" s="16" t="n"/>
      <c r="D388" s="16" t="n"/>
      <c r="E388" s="23">
        <f>IF(OR($C388="",$D388=""),"",$D388-$C388)</f>
        <v/>
      </c>
      <c r="F388" s="37">
        <f>IF($E388="","",IF($C388=0,"",$E388/$C388))</f>
        <v/>
      </c>
      <c r="G388" s="13">
        <f>IF($F388="","",IF(ABS($F388)&gt;Toleranz,"prüfen",""))</f>
        <v/>
      </c>
      <c r="H388" s="12" t="n"/>
      <c r="I388" s="12" t="n"/>
    </row>
    <row r="389">
      <c r="A389" s="14" t="n"/>
      <c r="B389" s="12" t="n"/>
      <c r="C389" s="16" t="n"/>
      <c r="D389" s="16" t="n"/>
      <c r="E389" s="23">
        <f>IF(OR($C389="",$D389=""),"",$D389-$C389)</f>
        <v/>
      </c>
      <c r="F389" s="37">
        <f>IF($E389="","",IF($C389=0,"",$E389/$C389))</f>
        <v/>
      </c>
      <c r="G389" s="13">
        <f>IF($F389="","",IF(ABS($F389)&gt;Toleranz,"prüfen",""))</f>
        <v/>
      </c>
      <c r="H389" s="12" t="n"/>
      <c r="I389" s="12" t="n"/>
    </row>
    <row r="390">
      <c r="A390" s="14" t="n"/>
      <c r="B390" s="12" t="n"/>
      <c r="C390" s="16" t="n"/>
      <c r="D390" s="16" t="n"/>
      <c r="E390" s="23">
        <f>IF(OR($C390="",$D390=""),"",$D390-$C390)</f>
        <v/>
      </c>
      <c r="F390" s="37">
        <f>IF($E390="","",IF($C390=0,"",$E390/$C390))</f>
        <v/>
      </c>
      <c r="G390" s="13">
        <f>IF($F390="","",IF(ABS($F390)&gt;Toleranz,"prüfen",""))</f>
        <v/>
      </c>
      <c r="H390" s="12" t="n"/>
      <c r="I390" s="12" t="n"/>
    </row>
    <row r="391">
      <c r="A391" s="14" t="n"/>
      <c r="B391" s="12" t="n"/>
      <c r="C391" s="16" t="n"/>
      <c r="D391" s="16" t="n"/>
      <c r="E391" s="23">
        <f>IF(OR($C391="",$D391=""),"",$D391-$C391)</f>
        <v/>
      </c>
      <c r="F391" s="37">
        <f>IF($E391="","",IF($C391=0,"",$E391/$C391))</f>
        <v/>
      </c>
      <c r="G391" s="13">
        <f>IF($F391="","",IF(ABS($F391)&gt;Toleranz,"prüfen",""))</f>
        <v/>
      </c>
      <c r="H391" s="12" t="n"/>
      <c r="I391" s="12" t="n"/>
    </row>
    <row r="392">
      <c r="A392" s="14" t="n"/>
      <c r="B392" s="12" t="n"/>
      <c r="C392" s="16" t="n"/>
      <c r="D392" s="16" t="n"/>
      <c r="E392" s="23">
        <f>IF(OR($C392="",$D392=""),"",$D392-$C392)</f>
        <v/>
      </c>
      <c r="F392" s="37">
        <f>IF($E392="","",IF($C392=0,"",$E392/$C392))</f>
        <v/>
      </c>
      <c r="G392" s="13">
        <f>IF($F392="","",IF(ABS($F392)&gt;Toleranz,"prüfen",""))</f>
        <v/>
      </c>
      <c r="H392" s="12" t="n"/>
      <c r="I392" s="12" t="n"/>
    </row>
    <row r="393">
      <c r="A393" s="14" t="n"/>
      <c r="B393" s="12" t="n"/>
      <c r="C393" s="16" t="n"/>
      <c r="D393" s="16" t="n"/>
      <c r="E393" s="23">
        <f>IF(OR($C393="",$D393=""),"",$D393-$C393)</f>
        <v/>
      </c>
      <c r="F393" s="37">
        <f>IF($E393="","",IF($C393=0,"",$E393/$C393))</f>
        <v/>
      </c>
      <c r="G393" s="13">
        <f>IF($F393="","",IF(ABS($F393)&gt;Toleranz,"prüfen",""))</f>
        <v/>
      </c>
      <c r="H393" s="12" t="n"/>
      <c r="I393" s="12" t="n"/>
    </row>
    <row r="394">
      <c r="A394" s="14" t="n"/>
      <c r="B394" s="12" t="n"/>
      <c r="C394" s="16" t="n"/>
      <c r="D394" s="16" t="n"/>
      <c r="E394" s="23">
        <f>IF(OR($C394="",$D394=""),"",$D394-$C394)</f>
        <v/>
      </c>
      <c r="F394" s="37">
        <f>IF($E394="","",IF($C394=0,"",$E394/$C394))</f>
        <v/>
      </c>
      <c r="G394" s="13">
        <f>IF($F394="","",IF(ABS($F394)&gt;Toleranz,"prüfen",""))</f>
        <v/>
      </c>
      <c r="H394" s="12" t="n"/>
      <c r="I394" s="12" t="n"/>
    </row>
    <row r="395">
      <c r="A395" s="14" t="n"/>
      <c r="B395" s="12" t="n"/>
      <c r="C395" s="16" t="n"/>
      <c r="D395" s="16" t="n"/>
      <c r="E395" s="23">
        <f>IF(OR($C395="",$D395=""),"",$D395-$C395)</f>
        <v/>
      </c>
      <c r="F395" s="37">
        <f>IF($E395="","",IF($C395=0,"",$E395/$C395))</f>
        <v/>
      </c>
      <c r="G395" s="13">
        <f>IF($F395="","",IF(ABS($F395)&gt;Toleranz,"prüfen",""))</f>
        <v/>
      </c>
      <c r="H395" s="12" t="n"/>
      <c r="I395" s="12" t="n"/>
    </row>
    <row r="396">
      <c r="A396" s="14" t="n"/>
      <c r="B396" s="12" t="n"/>
      <c r="C396" s="16" t="n"/>
      <c r="D396" s="16" t="n"/>
      <c r="E396" s="23">
        <f>IF(OR($C396="",$D396=""),"",$D396-$C396)</f>
        <v/>
      </c>
      <c r="F396" s="37">
        <f>IF($E396="","",IF($C396=0,"",$E396/$C396))</f>
        <v/>
      </c>
      <c r="G396" s="13">
        <f>IF($F396="","",IF(ABS($F396)&gt;Toleranz,"prüfen",""))</f>
        <v/>
      </c>
      <c r="H396" s="12" t="n"/>
      <c r="I396" s="12" t="n"/>
    </row>
    <row r="397">
      <c r="A397" s="14" t="n"/>
      <c r="B397" s="12" t="n"/>
      <c r="C397" s="16" t="n"/>
      <c r="D397" s="16" t="n"/>
      <c r="E397" s="23">
        <f>IF(OR($C397="",$D397=""),"",$D397-$C397)</f>
        <v/>
      </c>
      <c r="F397" s="37">
        <f>IF($E397="","",IF($C397=0,"",$E397/$C397))</f>
        <v/>
      </c>
      <c r="G397" s="13">
        <f>IF($F397="","",IF(ABS($F397)&gt;Toleranz,"prüfen",""))</f>
        <v/>
      </c>
      <c r="H397" s="12" t="n"/>
      <c r="I397" s="12" t="n"/>
    </row>
    <row r="398">
      <c r="A398" s="14" t="n"/>
      <c r="B398" s="12" t="n"/>
      <c r="C398" s="16" t="n"/>
      <c r="D398" s="16" t="n"/>
      <c r="E398" s="23">
        <f>IF(OR($C398="",$D398=""),"",$D398-$C398)</f>
        <v/>
      </c>
      <c r="F398" s="37">
        <f>IF($E398="","",IF($C398=0,"",$E398/$C398))</f>
        <v/>
      </c>
      <c r="G398" s="13">
        <f>IF($F398="","",IF(ABS($F398)&gt;Toleranz,"prüfen",""))</f>
        <v/>
      </c>
      <c r="H398" s="12" t="n"/>
      <c r="I398" s="12" t="n"/>
    </row>
    <row r="399">
      <c r="A399" s="14" t="n"/>
      <c r="B399" s="12" t="n"/>
      <c r="C399" s="16" t="n"/>
      <c r="D399" s="16" t="n"/>
      <c r="E399" s="23">
        <f>IF(OR($C399="",$D399=""),"",$D399-$C399)</f>
        <v/>
      </c>
      <c r="F399" s="37">
        <f>IF($E399="","",IF($C399=0,"",$E399/$C399))</f>
        <v/>
      </c>
      <c r="G399" s="13">
        <f>IF($F399="","",IF(ABS($F399)&gt;Toleranz,"prüfen",""))</f>
        <v/>
      </c>
      <c r="H399" s="12" t="n"/>
      <c r="I399" s="12" t="n"/>
    </row>
    <row r="400">
      <c r="A400" s="14" t="n"/>
      <c r="B400" s="12" t="n"/>
      <c r="C400" s="16" t="n"/>
      <c r="D400" s="16" t="n"/>
      <c r="E400" s="23">
        <f>IF(OR($C400="",$D400=""),"",$D400-$C400)</f>
        <v/>
      </c>
      <c r="F400" s="37">
        <f>IF($E400="","",IF($C400=0,"",$E400/$C400))</f>
        <v/>
      </c>
      <c r="G400" s="13">
        <f>IF($F400="","",IF(ABS($F400)&gt;Toleranz,"prüfen",""))</f>
        <v/>
      </c>
      <c r="H400" s="12" t="n"/>
      <c r="I400" s="12" t="n"/>
    </row>
    <row r="401">
      <c r="A401" s="14" t="n"/>
      <c r="B401" s="12" t="n"/>
      <c r="C401" s="16" t="n"/>
      <c r="D401" s="16" t="n"/>
      <c r="E401" s="23">
        <f>IF(OR($C401="",$D401=""),"",$D401-$C401)</f>
        <v/>
      </c>
      <c r="F401" s="37">
        <f>IF($E401="","",IF($C401=0,"",$E401/$C401))</f>
        <v/>
      </c>
      <c r="G401" s="13">
        <f>IF($F401="","",IF(ABS($F401)&gt;Toleranz,"prüfen",""))</f>
        <v/>
      </c>
      <c r="H401" s="12" t="n"/>
      <c r="I401" s="12" t="n"/>
    </row>
    <row r="402">
      <c r="A402" s="14" t="n"/>
      <c r="B402" s="12" t="n"/>
      <c r="C402" s="16" t="n"/>
      <c r="D402" s="16" t="n"/>
      <c r="E402" s="23">
        <f>IF(OR($C402="",$D402=""),"",$D402-$C402)</f>
        <v/>
      </c>
      <c r="F402" s="37">
        <f>IF($E402="","",IF($C402=0,"",$E402/$C402))</f>
        <v/>
      </c>
      <c r="G402" s="13">
        <f>IF($F402="","",IF(ABS($F402)&gt;Toleranz,"prüfen",""))</f>
        <v/>
      </c>
      <c r="H402" s="12" t="n"/>
      <c r="I402" s="12" t="n"/>
    </row>
    <row r="403">
      <c r="A403" s="14" t="n"/>
      <c r="B403" s="12" t="n"/>
      <c r="C403" s="16" t="n"/>
      <c r="D403" s="16" t="n"/>
      <c r="E403" s="23">
        <f>IF(OR($C403="",$D403=""),"",$D403-$C403)</f>
        <v/>
      </c>
      <c r="F403" s="37">
        <f>IF($E403="","",IF($C403=0,"",$E403/$C403))</f>
        <v/>
      </c>
      <c r="G403" s="13">
        <f>IF($F403="","",IF(ABS($F403)&gt;Toleranz,"prüfen",""))</f>
        <v/>
      </c>
      <c r="H403" s="12" t="n"/>
      <c r="I403" s="12" t="n"/>
    </row>
    <row r="404">
      <c r="A404" s="14" t="n"/>
      <c r="B404" s="12" t="n"/>
      <c r="C404" s="16" t="n"/>
      <c r="D404" s="16" t="n"/>
      <c r="E404" s="23">
        <f>IF(OR($C404="",$D404=""),"",$D404-$C404)</f>
        <v/>
      </c>
      <c r="F404" s="37">
        <f>IF($E404="","",IF($C404=0,"",$E404/$C404))</f>
        <v/>
      </c>
      <c r="G404" s="13">
        <f>IF($F404="","",IF(ABS($F404)&gt;Toleranz,"prüfen",""))</f>
        <v/>
      </c>
      <c r="H404" s="12" t="n"/>
      <c r="I404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G5:G404">
    <cfRule type="cellIs" priority="1" operator="equal" dxfId="9">
      <formula>"prüfen"</formula>
    </cfRule>
  </conditionalFormatting>
  <dataValidations count="2">
    <dataValidation sqref="A5:A404" showDropDown="0" showInputMessage="0" showErrorMessage="1" allowBlank="1" error="Woche ab muss ein Montag sein." type="custom">
      <formula1>WEEKDAY(A5,2)=1</formula1>
    </dataValidation>
    <dataValidation sqref="B5:B404" showDropDown="0" showInputMessage="0" showErrorMessage="1" allowBlank="1" error="Position aus der Liste wählen." type="list">
      <formula1>PositionenPlanIst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3" customWidth="1" min="5" max="5"/>
    <col width="12" customWidth="1" min="6" max="6"/>
  </cols>
  <sheetData>
    <row r="1">
      <c r="A1" s="1" t="inlineStr">
        <is>
          <t>Zahlungshistorie</t>
        </is>
      </c>
    </row>
    <row r="2">
      <c r="A2" s="4" t="inlineStr">
        <is>
          <t>Bezahlte Rechnungen der letzten 12 Monate. Der Verzug je Kunde fliesst betragsgewichtet ins Blatt Kunden.</t>
        </is>
      </c>
    </row>
    <row r="3">
      <c r="A3" s="10" t="inlineStr">
        <is>
          <t>BEISPIEL: Werte in grauen Feldern sind fiktive Beispielwerte. Vor Gebrauch überschreiben oder löschen.</t>
        </is>
      </c>
    </row>
    <row r="4" ht="22" customHeight="1">
      <c r="A4" s="6" t="inlineStr">
        <is>
          <t>Kunde</t>
        </is>
      </c>
      <c r="B4" s="6" t="inlineStr">
        <is>
          <t>Beleg-Nr.</t>
        </is>
      </c>
      <c r="C4" s="6" t="inlineStr">
        <is>
          <t>Fällig am</t>
        </is>
      </c>
      <c r="D4" s="6" t="inlineStr">
        <is>
          <t>Bezahlt am</t>
        </is>
      </c>
      <c r="E4" s="6" t="inlineStr">
        <is>
          <t>Betrag CHF</t>
        </is>
      </c>
      <c r="F4" s="6" t="inlineStr">
        <is>
          <t>Verzug Tage</t>
        </is>
      </c>
    </row>
    <row r="5">
      <c r="A5" s="12" t="inlineStr">
        <is>
          <t>Kunde Alpha AG</t>
        </is>
      </c>
      <c r="B5" s="12" t="inlineStr">
        <is>
          <t>H-26-0601</t>
        </is>
      </c>
      <c r="C5" s="14" t="n">
        <v>46174</v>
      </c>
      <c r="D5" s="14" t="n">
        <v>46184</v>
      </c>
      <c r="E5" s="16" t="n">
        <v>100000</v>
      </c>
      <c r="F5" s="21">
        <f>IF(OR($C5="",$D5=""),"",MAX(0,$D5-$C5))</f>
        <v/>
      </c>
    </row>
    <row r="6">
      <c r="A6" s="12" t="inlineStr">
        <is>
          <t>Kunde Alpha AG</t>
        </is>
      </c>
      <c r="B6" s="12" t="inlineStr">
        <is>
          <t>H-26-0701</t>
        </is>
      </c>
      <c r="C6" s="14" t="n">
        <v>46204</v>
      </c>
      <c r="D6" s="14" t="n">
        <v>46218</v>
      </c>
      <c r="E6" s="16" t="n">
        <v>100000</v>
      </c>
      <c r="F6" s="21">
        <f>IF(OR($C6="",$D6=""),"",MAX(0,$D6-$C6))</f>
        <v/>
      </c>
    </row>
    <row r="7">
      <c r="A7" s="12" t="inlineStr">
        <is>
          <t>Kunde Beta GmbH</t>
        </is>
      </c>
      <c r="B7" s="12" t="inlineStr">
        <is>
          <t>H-26-0602</t>
        </is>
      </c>
      <c r="C7" s="14" t="n">
        <v>46174</v>
      </c>
      <c r="D7" s="14" t="n">
        <v>46186</v>
      </c>
      <c r="E7" s="16" t="n">
        <v>100000</v>
      </c>
      <c r="F7" s="21">
        <f>IF(OR($C7="",$D7=""),"",MAX(0,$D7-$C7))</f>
        <v/>
      </c>
    </row>
    <row r="8">
      <c r="A8" s="12" t="inlineStr">
        <is>
          <t>Kunde Beta GmbH</t>
        </is>
      </c>
      <c r="B8" s="12" t="inlineStr">
        <is>
          <t>H-26-0702</t>
        </is>
      </c>
      <c r="C8" s="14" t="n">
        <v>46204</v>
      </c>
      <c r="D8" s="14" t="n">
        <v>46216</v>
      </c>
      <c r="E8" s="16" t="n">
        <v>100000</v>
      </c>
      <c r="F8" s="21">
        <f>IF(OR($C8="",$D8=""),"",MAX(0,$D8-$C8))</f>
        <v/>
      </c>
    </row>
    <row r="9">
      <c r="A9" s="12" t="inlineStr">
        <is>
          <t>Kunde Gamma AG</t>
        </is>
      </c>
      <c r="B9" s="12" t="inlineStr">
        <is>
          <t>H-26-0603</t>
        </is>
      </c>
      <c r="C9" s="14" t="n">
        <v>46174</v>
      </c>
      <c r="D9" s="14" t="n">
        <v>46194</v>
      </c>
      <c r="E9" s="16" t="n">
        <v>100000</v>
      </c>
      <c r="F9" s="21">
        <f>IF(OR($C9="",$D9=""),"",MAX(0,$D9-$C9))</f>
        <v/>
      </c>
    </row>
    <row r="10">
      <c r="A10" s="12" t="inlineStr">
        <is>
          <t>Kunde Gamma AG</t>
        </is>
      </c>
      <c r="B10" s="12" t="inlineStr">
        <is>
          <t>H-26-0703</t>
        </is>
      </c>
      <c r="C10" s="14" t="n">
        <v>46204</v>
      </c>
      <c r="D10" s="14" t="n">
        <v>46228</v>
      </c>
      <c r="E10" s="16" t="n">
        <v>100000</v>
      </c>
      <c r="F10" s="21">
        <f>IF(OR($C10="",$D10=""),"",MAX(0,$D10-$C10))</f>
        <v/>
      </c>
    </row>
    <row r="11">
      <c r="A11" s="12" t="inlineStr">
        <is>
          <t>Kunde Delta AG</t>
        </is>
      </c>
      <c r="B11" s="12" t="inlineStr">
        <is>
          <t>H-26-0604</t>
        </is>
      </c>
      <c r="C11" s="14" t="n">
        <v>46174</v>
      </c>
      <c r="D11" s="14" t="n">
        <v>46204</v>
      </c>
      <c r="E11" s="16" t="n">
        <v>100000</v>
      </c>
      <c r="F11" s="21">
        <f>IF(OR($C11="",$D11=""),"",MAX(0,$D11-$C11))</f>
        <v/>
      </c>
    </row>
    <row r="12">
      <c r="A12" s="12" t="inlineStr">
        <is>
          <t>Kunde Delta AG</t>
        </is>
      </c>
      <c r="B12" s="12" t="inlineStr">
        <is>
          <t>H-26-0704</t>
        </is>
      </c>
      <c r="C12" s="14" t="n">
        <v>46204</v>
      </c>
      <c r="D12" s="14" t="n">
        <v>46238</v>
      </c>
      <c r="E12" s="16" t="n">
        <v>100000</v>
      </c>
      <c r="F12" s="21">
        <f>IF(OR($C12="",$D12=""),"",MAX(0,$D12-$C12))</f>
        <v/>
      </c>
    </row>
    <row r="13">
      <c r="A13" s="12" t="n"/>
      <c r="B13" s="12" t="n"/>
      <c r="C13" s="14" t="n"/>
      <c r="D13" s="14" t="n"/>
      <c r="E13" s="16" t="n"/>
      <c r="F13" s="21">
        <f>IF(OR($C13="",$D13=""),"",MAX(0,$D13-$C13))</f>
        <v/>
      </c>
    </row>
    <row r="14">
      <c r="A14" s="12" t="n"/>
      <c r="B14" s="12" t="n"/>
      <c r="C14" s="14" t="n"/>
      <c r="D14" s="14" t="n"/>
      <c r="E14" s="16" t="n"/>
      <c r="F14" s="21">
        <f>IF(OR($C14="",$D14=""),"",MAX(0,$D14-$C14))</f>
        <v/>
      </c>
    </row>
    <row r="15">
      <c r="A15" s="12" t="n"/>
      <c r="B15" s="12" t="n"/>
      <c r="C15" s="14" t="n"/>
      <c r="D15" s="14" t="n"/>
      <c r="E15" s="16" t="n"/>
      <c r="F15" s="21">
        <f>IF(OR($C15="",$D15=""),"",MAX(0,$D15-$C15))</f>
        <v/>
      </c>
    </row>
    <row r="16">
      <c r="A16" s="12" t="n"/>
      <c r="B16" s="12" t="n"/>
      <c r="C16" s="14" t="n"/>
      <c r="D16" s="14" t="n"/>
      <c r="E16" s="16" t="n"/>
      <c r="F16" s="21">
        <f>IF(OR($C16="",$D16=""),"",MAX(0,$D16-$C16))</f>
        <v/>
      </c>
    </row>
    <row r="17">
      <c r="A17" s="12" t="n"/>
      <c r="B17" s="12" t="n"/>
      <c r="C17" s="14" t="n"/>
      <c r="D17" s="14" t="n"/>
      <c r="E17" s="16" t="n"/>
      <c r="F17" s="21">
        <f>IF(OR($C17="",$D17=""),"",MAX(0,$D17-$C17))</f>
        <v/>
      </c>
    </row>
    <row r="18">
      <c r="A18" s="12" t="n"/>
      <c r="B18" s="12" t="n"/>
      <c r="C18" s="14" t="n"/>
      <c r="D18" s="14" t="n"/>
      <c r="E18" s="16" t="n"/>
      <c r="F18" s="21">
        <f>IF(OR($C18="",$D18=""),"",MAX(0,$D18-$C18))</f>
        <v/>
      </c>
    </row>
    <row r="19">
      <c r="A19" s="12" t="n"/>
      <c r="B19" s="12" t="n"/>
      <c r="C19" s="14" t="n"/>
      <c r="D19" s="14" t="n"/>
      <c r="E19" s="16" t="n"/>
      <c r="F19" s="21">
        <f>IF(OR($C19="",$D19=""),"",MAX(0,$D19-$C19))</f>
        <v/>
      </c>
    </row>
    <row r="20">
      <c r="A20" s="12" t="n"/>
      <c r="B20" s="12" t="n"/>
      <c r="C20" s="14" t="n"/>
      <c r="D20" s="14" t="n"/>
      <c r="E20" s="16" t="n"/>
      <c r="F20" s="21">
        <f>IF(OR($C20="",$D20=""),"",MAX(0,$D20-$C20))</f>
        <v/>
      </c>
    </row>
    <row r="21">
      <c r="A21" s="12" t="n"/>
      <c r="B21" s="12" t="n"/>
      <c r="C21" s="14" t="n"/>
      <c r="D21" s="14" t="n"/>
      <c r="E21" s="16" t="n"/>
      <c r="F21" s="21">
        <f>IF(OR($C21="",$D21=""),"",MAX(0,$D21-$C21))</f>
        <v/>
      </c>
    </row>
    <row r="22">
      <c r="A22" s="12" t="n"/>
      <c r="B22" s="12" t="n"/>
      <c r="C22" s="14" t="n"/>
      <c r="D22" s="14" t="n"/>
      <c r="E22" s="16" t="n"/>
      <c r="F22" s="21">
        <f>IF(OR($C22="",$D22=""),"",MAX(0,$D22-$C22))</f>
        <v/>
      </c>
    </row>
    <row r="23">
      <c r="A23" s="12" t="n"/>
      <c r="B23" s="12" t="n"/>
      <c r="C23" s="14" t="n"/>
      <c r="D23" s="14" t="n"/>
      <c r="E23" s="16" t="n"/>
      <c r="F23" s="21">
        <f>IF(OR($C23="",$D23=""),"",MAX(0,$D23-$C23))</f>
        <v/>
      </c>
    </row>
    <row r="24">
      <c r="A24" s="12" t="n"/>
      <c r="B24" s="12" t="n"/>
      <c r="C24" s="14" t="n"/>
      <c r="D24" s="14" t="n"/>
      <c r="E24" s="16" t="n"/>
      <c r="F24" s="21">
        <f>IF(OR($C24="",$D24=""),"",MAX(0,$D24-$C24))</f>
        <v/>
      </c>
    </row>
    <row r="25">
      <c r="A25" s="12" t="n"/>
      <c r="B25" s="12" t="n"/>
      <c r="C25" s="14" t="n"/>
      <c r="D25" s="14" t="n"/>
      <c r="E25" s="16" t="n"/>
      <c r="F25" s="21">
        <f>IF(OR($C25="",$D25=""),"",MAX(0,$D25-$C25))</f>
        <v/>
      </c>
    </row>
    <row r="26">
      <c r="A26" s="12" t="n"/>
      <c r="B26" s="12" t="n"/>
      <c r="C26" s="14" t="n"/>
      <c r="D26" s="14" t="n"/>
      <c r="E26" s="16" t="n"/>
      <c r="F26" s="21">
        <f>IF(OR($C26="",$D26=""),"",MAX(0,$D26-$C26))</f>
        <v/>
      </c>
    </row>
    <row r="27">
      <c r="A27" s="12" t="n"/>
      <c r="B27" s="12" t="n"/>
      <c r="C27" s="14" t="n"/>
      <c r="D27" s="14" t="n"/>
      <c r="E27" s="16" t="n"/>
      <c r="F27" s="21">
        <f>IF(OR($C27="",$D27=""),"",MAX(0,$D27-$C27))</f>
        <v/>
      </c>
    </row>
    <row r="28">
      <c r="A28" s="12" t="n"/>
      <c r="B28" s="12" t="n"/>
      <c r="C28" s="14" t="n"/>
      <c r="D28" s="14" t="n"/>
      <c r="E28" s="16" t="n"/>
      <c r="F28" s="21">
        <f>IF(OR($C28="",$D28=""),"",MAX(0,$D28-$C28))</f>
        <v/>
      </c>
    </row>
    <row r="29">
      <c r="A29" s="12" t="n"/>
      <c r="B29" s="12" t="n"/>
      <c r="C29" s="14" t="n"/>
      <c r="D29" s="14" t="n"/>
      <c r="E29" s="16" t="n"/>
      <c r="F29" s="21">
        <f>IF(OR($C29="",$D29=""),"",MAX(0,$D29-$C29))</f>
        <v/>
      </c>
    </row>
    <row r="30">
      <c r="A30" s="12" t="n"/>
      <c r="B30" s="12" t="n"/>
      <c r="C30" s="14" t="n"/>
      <c r="D30" s="14" t="n"/>
      <c r="E30" s="16" t="n"/>
      <c r="F30" s="21">
        <f>IF(OR($C30="",$D30=""),"",MAX(0,$D30-$C30))</f>
        <v/>
      </c>
    </row>
    <row r="31">
      <c r="A31" s="12" t="n"/>
      <c r="B31" s="12" t="n"/>
      <c r="C31" s="14" t="n"/>
      <c r="D31" s="14" t="n"/>
      <c r="E31" s="16" t="n"/>
      <c r="F31" s="21">
        <f>IF(OR($C31="",$D31=""),"",MAX(0,$D31-$C31))</f>
        <v/>
      </c>
    </row>
    <row r="32">
      <c r="A32" s="12" t="n"/>
      <c r="B32" s="12" t="n"/>
      <c r="C32" s="14" t="n"/>
      <c r="D32" s="14" t="n"/>
      <c r="E32" s="16" t="n"/>
      <c r="F32" s="21">
        <f>IF(OR($C32="",$D32=""),"",MAX(0,$D32-$C32))</f>
        <v/>
      </c>
    </row>
    <row r="33">
      <c r="A33" s="12" t="n"/>
      <c r="B33" s="12" t="n"/>
      <c r="C33" s="14" t="n"/>
      <c r="D33" s="14" t="n"/>
      <c r="E33" s="16" t="n"/>
      <c r="F33" s="21">
        <f>IF(OR($C33="",$D33=""),"",MAX(0,$D33-$C33))</f>
        <v/>
      </c>
    </row>
    <row r="34">
      <c r="A34" s="12" t="n"/>
      <c r="B34" s="12" t="n"/>
      <c r="C34" s="14" t="n"/>
      <c r="D34" s="14" t="n"/>
      <c r="E34" s="16" t="n"/>
      <c r="F34" s="21">
        <f>IF(OR($C34="",$D34=""),"",MAX(0,$D34-$C34))</f>
        <v/>
      </c>
    </row>
    <row r="35">
      <c r="A35" s="12" t="n"/>
      <c r="B35" s="12" t="n"/>
      <c r="C35" s="14" t="n"/>
      <c r="D35" s="14" t="n"/>
      <c r="E35" s="16" t="n"/>
      <c r="F35" s="21">
        <f>IF(OR($C35="",$D35=""),"",MAX(0,$D35-$C35))</f>
        <v/>
      </c>
    </row>
    <row r="36">
      <c r="A36" s="12" t="n"/>
      <c r="B36" s="12" t="n"/>
      <c r="C36" s="14" t="n"/>
      <c r="D36" s="14" t="n"/>
      <c r="E36" s="16" t="n"/>
      <c r="F36" s="21">
        <f>IF(OR($C36="",$D36=""),"",MAX(0,$D36-$C36))</f>
        <v/>
      </c>
    </row>
    <row r="37">
      <c r="A37" s="12" t="n"/>
      <c r="B37" s="12" t="n"/>
      <c r="C37" s="14" t="n"/>
      <c r="D37" s="14" t="n"/>
      <c r="E37" s="16" t="n"/>
      <c r="F37" s="21">
        <f>IF(OR($C37="",$D37=""),"",MAX(0,$D37-$C37))</f>
        <v/>
      </c>
    </row>
    <row r="38">
      <c r="A38" s="12" t="n"/>
      <c r="B38" s="12" t="n"/>
      <c r="C38" s="14" t="n"/>
      <c r="D38" s="14" t="n"/>
      <c r="E38" s="16" t="n"/>
      <c r="F38" s="21">
        <f>IF(OR($C38="",$D38=""),"",MAX(0,$D38-$C38))</f>
        <v/>
      </c>
    </row>
    <row r="39">
      <c r="A39" s="12" t="n"/>
      <c r="B39" s="12" t="n"/>
      <c r="C39" s="14" t="n"/>
      <c r="D39" s="14" t="n"/>
      <c r="E39" s="16" t="n"/>
      <c r="F39" s="21">
        <f>IF(OR($C39="",$D39=""),"",MAX(0,$D39-$C39))</f>
        <v/>
      </c>
    </row>
    <row r="40">
      <c r="A40" s="12" t="n"/>
      <c r="B40" s="12" t="n"/>
      <c r="C40" s="14" t="n"/>
      <c r="D40" s="14" t="n"/>
      <c r="E40" s="16" t="n"/>
      <c r="F40" s="21">
        <f>IF(OR($C40="",$D40=""),"",MAX(0,$D40-$C40))</f>
        <v/>
      </c>
    </row>
    <row r="41">
      <c r="A41" s="12" t="n"/>
      <c r="B41" s="12" t="n"/>
      <c r="C41" s="14" t="n"/>
      <c r="D41" s="14" t="n"/>
      <c r="E41" s="16" t="n"/>
      <c r="F41" s="21">
        <f>IF(OR($C41="",$D41=""),"",MAX(0,$D41-$C41))</f>
        <v/>
      </c>
    </row>
    <row r="42">
      <c r="A42" s="12" t="n"/>
      <c r="B42" s="12" t="n"/>
      <c r="C42" s="14" t="n"/>
      <c r="D42" s="14" t="n"/>
      <c r="E42" s="16" t="n"/>
      <c r="F42" s="21">
        <f>IF(OR($C42="",$D42=""),"",MAX(0,$D42-$C42))</f>
        <v/>
      </c>
    </row>
    <row r="43">
      <c r="A43" s="12" t="n"/>
      <c r="B43" s="12" t="n"/>
      <c r="C43" s="14" t="n"/>
      <c r="D43" s="14" t="n"/>
      <c r="E43" s="16" t="n"/>
      <c r="F43" s="21">
        <f>IF(OR($C43="",$D43=""),"",MAX(0,$D43-$C43))</f>
        <v/>
      </c>
    </row>
    <row r="44">
      <c r="A44" s="12" t="n"/>
      <c r="B44" s="12" t="n"/>
      <c r="C44" s="14" t="n"/>
      <c r="D44" s="14" t="n"/>
      <c r="E44" s="16" t="n"/>
      <c r="F44" s="21">
        <f>IF(OR($C44="",$D44=""),"",MAX(0,$D44-$C44))</f>
        <v/>
      </c>
    </row>
    <row r="45">
      <c r="A45" s="12" t="n"/>
      <c r="B45" s="12" t="n"/>
      <c r="C45" s="14" t="n"/>
      <c r="D45" s="14" t="n"/>
      <c r="E45" s="16" t="n"/>
      <c r="F45" s="21">
        <f>IF(OR($C45="",$D45=""),"",MAX(0,$D45-$C45))</f>
        <v/>
      </c>
    </row>
    <row r="46">
      <c r="A46" s="12" t="n"/>
      <c r="B46" s="12" t="n"/>
      <c r="C46" s="14" t="n"/>
      <c r="D46" s="14" t="n"/>
      <c r="E46" s="16" t="n"/>
      <c r="F46" s="21">
        <f>IF(OR($C46="",$D46=""),"",MAX(0,$D46-$C46))</f>
        <v/>
      </c>
    </row>
    <row r="47">
      <c r="A47" s="12" t="n"/>
      <c r="B47" s="12" t="n"/>
      <c r="C47" s="14" t="n"/>
      <c r="D47" s="14" t="n"/>
      <c r="E47" s="16" t="n"/>
      <c r="F47" s="21">
        <f>IF(OR($C47="",$D47=""),"",MAX(0,$D47-$C47))</f>
        <v/>
      </c>
    </row>
    <row r="48">
      <c r="A48" s="12" t="n"/>
      <c r="B48" s="12" t="n"/>
      <c r="C48" s="14" t="n"/>
      <c r="D48" s="14" t="n"/>
      <c r="E48" s="16" t="n"/>
      <c r="F48" s="21">
        <f>IF(OR($C48="",$D48=""),"",MAX(0,$D48-$C48))</f>
        <v/>
      </c>
    </row>
    <row r="49">
      <c r="A49" s="12" t="n"/>
      <c r="B49" s="12" t="n"/>
      <c r="C49" s="14" t="n"/>
      <c r="D49" s="14" t="n"/>
      <c r="E49" s="16" t="n"/>
      <c r="F49" s="21">
        <f>IF(OR($C49="",$D49=""),"",MAX(0,$D49-$C49))</f>
        <v/>
      </c>
    </row>
    <row r="50">
      <c r="A50" s="12" t="n"/>
      <c r="B50" s="12" t="n"/>
      <c r="C50" s="14" t="n"/>
      <c r="D50" s="14" t="n"/>
      <c r="E50" s="16" t="n"/>
      <c r="F50" s="21">
        <f>IF(OR($C50="",$D50=""),"",MAX(0,$D50-$C50))</f>
        <v/>
      </c>
    </row>
    <row r="51">
      <c r="A51" s="12" t="n"/>
      <c r="B51" s="12" t="n"/>
      <c r="C51" s="14" t="n"/>
      <c r="D51" s="14" t="n"/>
      <c r="E51" s="16" t="n"/>
      <c r="F51" s="21">
        <f>IF(OR($C51="",$D51=""),"",MAX(0,$D51-$C51))</f>
        <v/>
      </c>
    </row>
    <row r="52">
      <c r="A52" s="12" t="n"/>
      <c r="B52" s="12" t="n"/>
      <c r="C52" s="14" t="n"/>
      <c r="D52" s="14" t="n"/>
      <c r="E52" s="16" t="n"/>
      <c r="F52" s="21">
        <f>IF(OR($C52="",$D52=""),"",MAX(0,$D52-$C52))</f>
        <v/>
      </c>
    </row>
    <row r="53">
      <c r="A53" s="12" t="n"/>
      <c r="B53" s="12" t="n"/>
      <c r="C53" s="14" t="n"/>
      <c r="D53" s="14" t="n"/>
      <c r="E53" s="16" t="n"/>
      <c r="F53" s="21">
        <f>IF(OR($C53="",$D53=""),"",MAX(0,$D53-$C53))</f>
        <v/>
      </c>
    </row>
    <row r="54">
      <c r="A54" s="12" t="n"/>
      <c r="B54" s="12" t="n"/>
      <c r="C54" s="14" t="n"/>
      <c r="D54" s="14" t="n"/>
      <c r="E54" s="16" t="n"/>
      <c r="F54" s="21">
        <f>IF(OR($C54="",$D54=""),"",MAX(0,$D54-$C54))</f>
        <v/>
      </c>
    </row>
    <row r="55">
      <c r="A55" s="12" t="n"/>
      <c r="B55" s="12" t="n"/>
      <c r="C55" s="14" t="n"/>
      <c r="D55" s="14" t="n"/>
      <c r="E55" s="16" t="n"/>
      <c r="F55" s="21">
        <f>IF(OR($C55="",$D55=""),"",MAX(0,$D55-$C55))</f>
        <v/>
      </c>
    </row>
    <row r="56">
      <c r="A56" s="12" t="n"/>
      <c r="B56" s="12" t="n"/>
      <c r="C56" s="14" t="n"/>
      <c r="D56" s="14" t="n"/>
      <c r="E56" s="16" t="n"/>
      <c r="F56" s="21">
        <f>IF(OR($C56="",$D56=""),"",MAX(0,$D56-$C56))</f>
        <v/>
      </c>
    </row>
    <row r="57">
      <c r="A57" s="12" t="n"/>
      <c r="B57" s="12" t="n"/>
      <c r="C57" s="14" t="n"/>
      <c r="D57" s="14" t="n"/>
      <c r="E57" s="16" t="n"/>
      <c r="F57" s="21">
        <f>IF(OR($C57="",$D57=""),"",MAX(0,$D57-$C57))</f>
        <v/>
      </c>
    </row>
    <row r="58">
      <c r="A58" s="12" t="n"/>
      <c r="B58" s="12" t="n"/>
      <c r="C58" s="14" t="n"/>
      <c r="D58" s="14" t="n"/>
      <c r="E58" s="16" t="n"/>
      <c r="F58" s="21">
        <f>IF(OR($C58="",$D58=""),"",MAX(0,$D58-$C58))</f>
        <v/>
      </c>
    </row>
    <row r="59">
      <c r="A59" s="12" t="n"/>
      <c r="B59" s="12" t="n"/>
      <c r="C59" s="14" t="n"/>
      <c r="D59" s="14" t="n"/>
      <c r="E59" s="16" t="n"/>
      <c r="F59" s="21">
        <f>IF(OR($C59="",$D59=""),"",MAX(0,$D59-$C59))</f>
        <v/>
      </c>
    </row>
    <row r="60">
      <c r="A60" s="12" t="n"/>
      <c r="B60" s="12" t="n"/>
      <c r="C60" s="14" t="n"/>
      <c r="D60" s="14" t="n"/>
      <c r="E60" s="16" t="n"/>
      <c r="F60" s="21">
        <f>IF(OR($C60="",$D60=""),"",MAX(0,$D60-$C60))</f>
        <v/>
      </c>
    </row>
    <row r="61">
      <c r="A61" s="12" t="n"/>
      <c r="B61" s="12" t="n"/>
      <c r="C61" s="14" t="n"/>
      <c r="D61" s="14" t="n"/>
      <c r="E61" s="16" t="n"/>
      <c r="F61" s="21">
        <f>IF(OR($C61="",$D61=""),"",MAX(0,$D61-$C61))</f>
        <v/>
      </c>
    </row>
    <row r="62">
      <c r="A62" s="12" t="n"/>
      <c r="B62" s="12" t="n"/>
      <c r="C62" s="14" t="n"/>
      <c r="D62" s="14" t="n"/>
      <c r="E62" s="16" t="n"/>
      <c r="F62" s="21">
        <f>IF(OR($C62="",$D62=""),"",MAX(0,$D62-$C62))</f>
        <v/>
      </c>
    </row>
    <row r="63">
      <c r="A63" s="12" t="n"/>
      <c r="B63" s="12" t="n"/>
      <c r="C63" s="14" t="n"/>
      <c r="D63" s="14" t="n"/>
      <c r="E63" s="16" t="n"/>
      <c r="F63" s="21">
        <f>IF(OR($C63="",$D63=""),"",MAX(0,$D63-$C63))</f>
        <v/>
      </c>
    </row>
    <row r="64">
      <c r="A64" s="12" t="n"/>
      <c r="B64" s="12" t="n"/>
      <c r="C64" s="14" t="n"/>
      <c r="D64" s="14" t="n"/>
      <c r="E64" s="16" t="n"/>
      <c r="F64" s="21">
        <f>IF(OR($C64="",$D64=""),"",MAX(0,$D64-$C64))</f>
        <v/>
      </c>
    </row>
    <row r="65">
      <c r="A65" s="12" t="n"/>
      <c r="B65" s="12" t="n"/>
      <c r="C65" s="14" t="n"/>
      <c r="D65" s="14" t="n"/>
      <c r="E65" s="16" t="n"/>
      <c r="F65" s="21">
        <f>IF(OR($C65="",$D65=""),"",MAX(0,$D65-$C65))</f>
        <v/>
      </c>
    </row>
    <row r="66">
      <c r="A66" s="12" t="n"/>
      <c r="B66" s="12" t="n"/>
      <c r="C66" s="14" t="n"/>
      <c r="D66" s="14" t="n"/>
      <c r="E66" s="16" t="n"/>
      <c r="F66" s="21">
        <f>IF(OR($C66="",$D66=""),"",MAX(0,$D66-$C66))</f>
        <v/>
      </c>
    </row>
    <row r="67">
      <c r="A67" s="12" t="n"/>
      <c r="B67" s="12" t="n"/>
      <c r="C67" s="14" t="n"/>
      <c r="D67" s="14" t="n"/>
      <c r="E67" s="16" t="n"/>
      <c r="F67" s="21">
        <f>IF(OR($C67="",$D67=""),"",MAX(0,$D67-$C67))</f>
        <v/>
      </c>
    </row>
    <row r="68">
      <c r="A68" s="12" t="n"/>
      <c r="B68" s="12" t="n"/>
      <c r="C68" s="14" t="n"/>
      <c r="D68" s="14" t="n"/>
      <c r="E68" s="16" t="n"/>
      <c r="F68" s="21">
        <f>IF(OR($C68="",$D68=""),"",MAX(0,$D68-$C68))</f>
        <v/>
      </c>
    </row>
    <row r="69">
      <c r="A69" s="12" t="n"/>
      <c r="B69" s="12" t="n"/>
      <c r="C69" s="14" t="n"/>
      <c r="D69" s="14" t="n"/>
      <c r="E69" s="16" t="n"/>
      <c r="F69" s="21">
        <f>IF(OR($C69="",$D69=""),"",MAX(0,$D69-$C69))</f>
        <v/>
      </c>
    </row>
    <row r="70">
      <c r="A70" s="12" t="n"/>
      <c r="B70" s="12" t="n"/>
      <c r="C70" s="14" t="n"/>
      <c r="D70" s="14" t="n"/>
      <c r="E70" s="16" t="n"/>
      <c r="F70" s="21">
        <f>IF(OR($C70="",$D70=""),"",MAX(0,$D70-$C70))</f>
        <v/>
      </c>
    </row>
    <row r="71">
      <c r="A71" s="12" t="n"/>
      <c r="B71" s="12" t="n"/>
      <c r="C71" s="14" t="n"/>
      <c r="D71" s="14" t="n"/>
      <c r="E71" s="16" t="n"/>
      <c r="F71" s="21">
        <f>IF(OR($C71="",$D71=""),"",MAX(0,$D71-$C71))</f>
        <v/>
      </c>
    </row>
    <row r="72">
      <c r="A72" s="12" t="n"/>
      <c r="B72" s="12" t="n"/>
      <c r="C72" s="14" t="n"/>
      <c r="D72" s="14" t="n"/>
      <c r="E72" s="16" t="n"/>
      <c r="F72" s="21">
        <f>IF(OR($C72="",$D72=""),"",MAX(0,$D72-$C72))</f>
        <v/>
      </c>
    </row>
    <row r="73">
      <c r="A73" s="12" t="n"/>
      <c r="B73" s="12" t="n"/>
      <c r="C73" s="14" t="n"/>
      <c r="D73" s="14" t="n"/>
      <c r="E73" s="16" t="n"/>
      <c r="F73" s="21">
        <f>IF(OR($C73="",$D73=""),"",MAX(0,$D73-$C73))</f>
        <v/>
      </c>
    </row>
    <row r="74">
      <c r="A74" s="12" t="n"/>
      <c r="B74" s="12" t="n"/>
      <c r="C74" s="14" t="n"/>
      <c r="D74" s="14" t="n"/>
      <c r="E74" s="16" t="n"/>
      <c r="F74" s="21">
        <f>IF(OR($C74="",$D74=""),"",MAX(0,$D74-$C74))</f>
        <v/>
      </c>
    </row>
    <row r="75">
      <c r="A75" s="12" t="n"/>
      <c r="B75" s="12" t="n"/>
      <c r="C75" s="14" t="n"/>
      <c r="D75" s="14" t="n"/>
      <c r="E75" s="16" t="n"/>
      <c r="F75" s="21">
        <f>IF(OR($C75="",$D75=""),"",MAX(0,$D75-$C75))</f>
        <v/>
      </c>
    </row>
    <row r="76">
      <c r="A76" s="12" t="n"/>
      <c r="B76" s="12" t="n"/>
      <c r="C76" s="14" t="n"/>
      <c r="D76" s="14" t="n"/>
      <c r="E76" s="16" t="n"/>
      <c r="F76" s="21">
        <f>IF(OR($C76="",$D76=""),"",MAX(0,$D76-$C76))</f>
        <v/>
      </c>
    </row>
    <row r="77">
      <c r="A77" s="12" t="n"/>
      <c r="B77" s="12" t="n"/>
      <c r="C77" s="14" t="n"/>
      <c r="D77" s="14" t="n"/>
      <c r="E77" s="16" t="n"/>
      <c r="F77" s="21">
        <f>IF(OR($C77="",$D77=""),"",MAX(0,$D77-$C77))</f>
        <v/>
      </c>
    </row>
    <row r="78">
      <c r="A78" s="12" t="n"/>
      <c r="B78" s="12" t="n"/>
      <c r="C78" s="14" t="n"/>
      <c r="D78" s="14" t="n"/>
      <c r="E78" s="16" t="n"/>
      <c r="F78" s="21">
        <f>IF(OR($C78="",$D78=""),"",MAX(0,$D78-$C78))</f>
        <v/>
      </c>
    </row>
    <row r="79">
      <c r="A79" s="12" t="n"/>
      <c r="B79" s="12" t="n"/>
      <c r="C79" s="14" t="n"/>
      <c r="D79" s="14" t="n"/>
      <c r="E79" s="16" t="n"/>
      <c r="F79" s="21">
        <f>IF(OR($C79="",$D79=""),"",MAX(0,$D79-$C79))</f>
        <v/>
      </c>
    </row>
    <row r="80">
      <c r="A80" s="12" t="n"/>
      <c r="B80" s="12" t="n"/>
      <c r="C80" s="14" t="n"/>
      <c r="D80" s="14" t="n"/>
      <c r="E80" s="16" t="n"/>
      <c r="F80" s="21">
        <f>IF(OR($C80="",$D80=""),"",MAX(0,$D80-$C80))</f>
        <v/>
      </c>
    </row>
    <row r="81">
      <c r="A81" s="12" t="n"/>
      <c r="B81" s="12" t="n"/>
      <c r="C81" s="14" t="n"/>
      <c r="D81" s="14" t="n"/>
      <c r="E81" s="16" t="n"/>
      <c r="F81" s="21">
        <f>IF(OR($C81="",$D81=""),"",MAX(0,$D81-$C81))</f>
        <v/>
      </c>
    </row>
    <row r="82">
      <c r="A82" s="12" t="n"/>
      <c r="B82" s="12" t="n"/>
      <c r="C82" s="14" t="n"/>
      <c r="D82" s="14" t="n"/>
      <c r="E82" s="16" t="n"/>
      <c r="F82" s="21">
        <f>IF(OR($C82="",$D82=""),"",MAX(0,$D82-$C82))</f>
        <v/>
      </c>
    </row>
    <row r="83">
      <c r="A83" s="12" t="n"/>
      <c r="B83" s="12" t="n"/>
      <c r="C83" s="14" t="n"/>
      <c r="D83" s="14" t="n"/>
      <c r="E83" s="16" t="n"/>
      <c r="F83" s="21">
        <f>IF(OR($C83="",$D83=""),"",MAX(0,$D83-$C83))</f>
        <v/>
      </c>
    </row>
    <row r="84">
      <c r="A84" s="12" t="n"/>
      <c r="B84" s="12" t="n"/>
      <c r="C84" s="14" t="n"/>
      <c r="D84" s="14" t="n"/>
      <c r="E84" s="16" t="n"/>
      <c r="F84" s="21">
        <f>IF(OR($C84="",$D84=""),"",MAX(0,$D84-$C84))</f>
        <v/>
      </c>
    </row>
    <row r="85">
      <c r="A85" s="12" t="n"/>
      <c r="B85" s="12" t="n"/>
      <c r="C85" s="14" t="n"/>
      <c r="D85" s="14" t="n"/>
      <c r="E85" s="16" t="n"/>
      <c r="F85" s="21">
        <f>IF(OR($C85="",$D85=""),"",MAX(0,$D85-$C85))</f>
        <v/>
      </c>
    </row>
    <row r="86">
      <c r="A86" s="12" t="n"/>
      <c r="B86" s="12" t="n"/>
      <c r="C86" s="14" t="n"/>
      <c r="D86" s="14" t="n"/>
      <c r="E86" s="16" t="n"/>
      <c r="F86" s="21">
        <f>IF(OR($C86="",$D86=""),"",MAX(0,$D86-$C86))</f>
        <v/>
      </c>
    </row>
    <row r="87">
      <c r="A87" s="12" t="n"/>
      <c r="B87" s="12" t="n"/>
      <c r="C87" s="14" t="n"/>
      <c r="D87" s="14" t="n"/>
      <c r="E87" s="16" t="n"/>
      <c r="F87" s="21">
        <f>IF(OR($C87="",$D87=""),"",MAX(0,$D87-$C87))</f>
        <v/>
      </c>
    </row>
    <row r="88">
      <c r="A88" s="12" t="n"/>
      <c r="B88" s="12" t="n"/>
      <c r="C88" s="14" t="n"/>
      <c r="D88" s="14" t="n"/>
      <c r="E88" s="16" t="n"/>
      <c r="F88" s="21">
        <f>IF(OR($C88="",$D88=""),"",MAX(0,$D88-$C88))</f>
        <v/>
      </c>
    </row>
    <row r="89">
      <c r="A89" s="12" t="n"/>
      <c r="B89" s="12" t="n"/>
      <c r="C89" s="14" t="n"/>
      <c r="D89" s="14" t="n"/>
      <c r="E89" s="16" t="n"/>
      <c r="F89" s="21">
        <f>IF(OR($C89="",$D89=""),"",MAX(0,$D89-$C89))</f>
        <v/>
      </c>
    </row>
    <row r="90">
      <c r="A90" s="12" t="n"/>
      <c r="B90" s="12" t="n"/>
      <c r="C90" s="14" t="n"/>
      <c r="D90" s="14" t="n"/>
      <c r="E90" s="16" t="n"/>
      <c r="F90" s="21">
        <f>IF(OR($C90="",$D90=""),"",MAX(0,$D90-$C90))</f>
        <v/>
      </c>
    </row>
    <row r="91">
      <c r="A91" s="12" t="n"/>
      <c r="B91" s="12" t="n"/>
      <c r="C91" s="14" t="n"/>
      <c r="D91" s="14" t="n"/>
      <c r="E91" s="16" t="n"/>
      <c r="F91" s="21">
        <f>IF(OR($C91="",$D91=""),"",MAX(0,$D91-$C91))</f>
        <v/>
      </c>
    </row>
    <row r="92">
      <c r="A92" s="12" t="n"/>
      <c r="B92" s="12" t="n"/>
      <c r="C92" s="14" t="n"/>
      <c r="D92" s="14" t="n"/>
      <c r="E92" s="16" t="n"/>
      <c r="F92" s="21">
        <f>IF(OR($C92="",$D92=""),"",MAX(0,$D92-$C92))</f>
        <v/>
      </c>
    </row>
    <row r="93">
      <c r="A93" s="12" t="n"/>
      <c r="B93" s="12" t="n"/>
      <c r="C93" s="14" t="n"/>
      <c r="D93" s="14" t="n"/>
      <c r="E93" s="16" t="n"/>
      <c r="F93" s="21">
        <f>IF(OR($C93="",$D93=""),"",MAX(0,$D93-$C93))</f>
        <v/>
      </c>
    </row>
    <row r="94">
      <c r="A94" s="12" t="n"/>
      <c r="B94" s="12" t="n"/>
      <c r="C94" s="14" t="n"/>
      <c r="D94" s="14" t="n"/>
      <c r="E94" s="16" t="n"/>
      <c r="F94" s="21">
        <f>IF(OR($C94="",$D94=""),"",MAX(0,$D94-$C94))</f>
        <v/>
      </c>
    </row>
    <row r="95">
      <c r="A95" s="12" t="n"/>
      <c r="B95" s="12" t="n"/>
      <c r="C95" s="14" t="n"/>
      <c r="D95" s="14" t="n"/>
      <c r="E95" s="16" t="n"/>
      <c r="F95" s="21">
        <f>IF(OR($C95="",$D95=""),"",MAX(0,$D95-$C95))</f>
        <v/>
      </c>
    </row>
    <row r="96">
      <c r="A96" s="12" t="n"/>
      <c r="B96" s="12" t="n"/>
      <c r="C96" s="14" t="n"/>
      <c r="D96" s="14" t="n"/>
      <c r="E96" s="16" t="n"/>
      <c r="F96" s="21">
        <f>IF(OR($C96="",$D96=""),"",MAX(0,$D96-$C96))</f>
        <v/>
      </c>
    </row>
    <row r="97">
      <c r="A97" s="12" t="n"/>
      <c r="B97" s="12" t="n"/>
      <c r="C97" s="14" t="n"/>
      <c r="D97" s="14" t="n"/>
      <c r="E97" s="16" t="n"/>
      <c r="F97" s="21">
        <f>IF(OR($C97="",$D97=""),"",MAX(0,$D97-$C97))</f>
        <v/>
      </c>
    </row>
    <row r="98">
      <c r="A98" s="12" t="n"/>
      <c r="B98" s="12" t="n"/>
      <c r="C98" s="14" t="n"/>
      <c r="D98" s="14" t="n"/>
      <c r="E98" s="16" t="n"/>
      <c r="F98" s="21">
        <f>IF(OR($C98="",$D98=""),"",MAX(0,$D98-$C98))</f>
        <v/>
      </c>
    </row>
    <row r="99">
      <c r="A99" s="12" t="n"/>
      <c r="B99" s="12" t="n"/>
      <c r="C99" s="14" t="n"/>
      <c r="D99" s="14" t="n"/>
      <c r="E99" s="16" t="n"/>
      <c r="F99" s="21">
        <f>IF(OR($C99="",$D99=""),"",MAX(0,$D99-$C99))</f>
        <v/>
      </c>
    </row>
    <row r="100">
      <c r="A100" s="12" t="n"/>
      <c r="B100" s="12" t="n"/>
      <c r="C100" s="14" t="n"/>
      <c r="D100" s="14" t="n"/>
      <c r="E100" s="16" t="n"/>
      <c r="F100" s="21">
        <f>IF(OR($C100="",$D100=""),"",MAX(0,$D100-$C100))</f>
        <v/>
      </c>
    </row>
    <row r="101">
      <c r="A101" s="12" t="n"/>
      <c r="B101" s="12" t="n"/>
      <c r="C101" s="14" t="n"/>
      <c r="D101" s="14" t="n"/>
      <c r="E101" s="16" t="n"/>
      <c r="F101" s="21">
        <f>IF(OR($C101="",$D101=""),"",MAX(0,$D101-$C101))</f>
        <v/>
      </c>
    </row>
    <row r="102">
      <c r="A102" s="12" t="n"/>
      <c r="B102" s="12" t="n"/>
      <c r="C102" s="14" t="n"/>
      <c r="D102" s="14" t="n"/>
      <c r="E102" s="16" t="n"/>
      <c r="F102" s="21">
        <f>IF(OR($C102="",$D102=""),"",MAX(0,$D102-$C102))</f>
        <v/>
      </c>
    </row>
    <row r="103">
      <c r="A103" s="12" t="n"/>
      <c r="B103" s="12" t="n"/>
      <c r="C103" s="14" t="n"/>
      <c r="D103" s="14" t="n"/>
      <c r="E103" s="16" t="n"/>
      <c r="F103" s="21">
        <f>IF(OR($C103="",$D103=""),"",MAX(0,$D103-$C103))</f>
        <v/>
      </c>
    </row>
    <row r="104">
      <c r="A104" s="12" t="n"/>
      <c r="B104" s="12" t="n"/>
      <c r="C104" s="14" t="n"/>
      <c r="D104" s="14" t="n"/>
      <c r="E104" s="16" t="n"/>
      <c r="F104" s="21">
        <f>IF(OR($C104="",$D104=""),"",MAX(0,$D104-$C104))</f>
        <v/>
      </c>
    </row>
    <row r="105">
      <c r="A105" s="12" t="n"/>
      <c r="B105" s="12" t="n"/>
      <c r="C105" s="14" t="n"/>
      <c r="D105" s="14" t="n"/>
      <c r="E105" s="16" t="n"/>
      <c r="F105" s="21">
        <f>IF(OR($C105="",$D105=""),"",MAX(0,$D105-$C105))</f>
        <v/>
      </c>
    </row>
    <row r="106">
      <c r="A106" s="12" t="n"/>
      <c r="B106" s="12" t="n"/>
      <c r="C106" s="14" t="n"/>
      <c r="D106" s="14" t="n"/>
      <c r="E106" s="16" t="n"/>
      <c r="F106" s="21">
        <f>IF(OR($C106="",$D106=""),"",MAX(0,$D106-$C106))</f>
        <v/>
      </c>
    </row>
    <row r="107">
      <c r="A107" s="12" t="n"/>
      <c r="B107" s="12" t="n"/>
      <c r="C107" s="14" t="n"/>
      <c r="D107" s="14" t="n"/>
      <c r="E107" s="16" t="n"/>
      <c r="F107" s="21">
        <f>IF(OR($C107="",$D107=""),"",MAX(0,$D107-$C107))</f>
        <v/>
      </c>
    </row>
    <row r="108">
      <c r="A108" s="12" t="n"/>
      <c r="B108" s="12" t="n"/>
      <c r="C108" s="14" t="n"/>
      <c r="D108" s="14" t="n"/>
      <c r="E108" s="16" t="n"/>
      <c r="F108" s="21">
        <f>IF(OR($C108="",$D108=""),"",MAX(0,$D108-$C108))</f>
        <v/>
      </c>
    </row>
    <row r="109">
      <c r="A109" s="12" t="n"/>
      <c r="B109" s="12" t="n"/>
      <c r="C109" s="14" t="n"/>
      <c r="D109" s="14" t="n"/>
      <c r="E109" s="16" t="n"/>
      <c r="F109" s="21">
        <f>IF(OR($C109="",$D109=""),"",MAX(0,$D109-$C109))</f>
        <v/>
      </c>
    </row>
    <row r="110">
      <c r="A110" s="12" t="n"/>
      <c r="B110" s="12" t="n"/>
      <c r="C110" s="14" t="n"/>
      <c r="D110" s="14" t="n"/>
      <c r="E110" s="16" t="n"/>
      <c r="F110" s="21">
        <f>IF(OR($C110="",$D110=""),"",MAX(0,$D110-$C110))</f>
        <v/>
      </c>
    </row>
    <row r="111">
      <c r="A111" s="12" t="n"/>
      <c r="B111" s="12" t="n"/>
      <c r="C111" s="14" t="n"/>
      <c r="D111" s="14" t="n"/>
      <c r="E111" s="16" t="n"/>
      <c r="F111" s="21">
        <f>IF(OR($C111="",$D111=""),"",MAX(0,$D111-$C111))</f>
        <v/>
      </c>
    </row>
    <row r="112">
      <c r="A112" s="12" t="n"/>
      <c r="B112" s="12" t="n"/>
      <c r="C112" s="14" t="n"/>
      <c r="D112" s="14" t="n"/>
      <c r="E112" s="16" t="n"/>
      <c r="F112" s="21">
        <f>IF(OR($C112="",$D112=""),"",MAX(0,$D112-$C112))</f>
        <v/>
      </c>
    </row>
    <row r="113">
      <c r="A113" s="12" t="n"/>
      <c r="B113" s="12" t="n"/>
      <c r="C113" s="14" t="n"/>
      <c r="D113" s="14" t="n"/>
      <c r="E113" s="16" t="n"/>
      <c r="F113" s="21">
        <f>IF(OR($C113="",$D113=""),"",MAX(0,$D113-$C113))</f>
        <v/>
      </c>
    </row>
    <row r="114">
      <c r="A114" s="12" t="n"/>
      <c r="B114" s="12" t="n"/>
      <c r="C114" s="14" t="n"/>
      <c r="D114" s="14" t="n"/>
      <c r="E114" s="16" t="n"/>
      <c r="F114" s="21">
        <f>IF(OR($C114="",$D114=""),"",MAX(0,$D114-$C114))</f>
        <v/>
      </c>
    </row>
    <row r="115">
      <c r="A115" s="12" t="n"/>
      <c r="B115" s="12" t="n"/>
      <c r="C115" s="14" t="n"/>
      <c r="D115" s="14" t="n"/>
      <c r="E115" s="16" t="n"/>
      <c r="F115" s="21">
        <f>IF(OR($C115="",$D115=""),"",MAX(0,$D115-$C115))</f>
        <v/>
      </c>
    </row>
    <row r="116">
      <c r="A116" s="12" t="n"/>
      <c r="B116" s="12" t="n"/>
      <c r="C116" s="14" t="n"/>
      <c r="D116" s="14" t="n"/>
      <c r="E116" s="16" t="n"/>
      <c r="F116" s="21">
        <f>IF(OR($C116="",$D116=""),"",MAX(0,$D116-$C116))</f>
        <v/>
      </c>
    </row>
    <row r="117">
      <c r="A117" s="12" t="n"/>
      <c r="B117" s="12" t="n"/>
      <c r="C117" s="14" t="n"/>
      <c r="D117" s="14" t="n"/>
      <c r="E117" s="16" t="n"/>
      <c r="F117" s="21">
        <f>IF(OR($C117="",$D117=""),"",MAX(0,$D117-$C117))</f>
        <v/>
      </c>
    </row>
    <row r="118">
      <c r="A118" s="12" t="n"/>
      <c r="B118" s="12" t="n"/>
      <c r="C118" s="14" t="n"/>
      <c r="D118" s="14" t="n"/>
      <c r="E118" s="16" t="n"/>
      <c r="F118" s="21">
        <f>IF(OR($C118="",$D118=""),"",MAX(0,$D118-$C118))</f>
        <v/>
      </c>
    </row>
    <row r="119">
      <c r="A119" s="12" t="n"/>
      <c r="B119" s="12" t="n"/>
      <c r="C119" s="14" t="n"/>
      <c r="D119" s="14" t="n"/>
      <c r="E119" s="16" t="n"/>
      <c r="F119" s="21">
        <f>IF(OR($C119="",$D119=""),"",MAX(0,$D119-$C119))</f>
        <v/>
      </c>
    </row>
    <row r="120">
      <c r="A120" s="12" t="n"/>
      <c r="B120" s="12" t="n"/>
      <c r="C120" s="14" t="n"/>
      <c r="D120" s="14" t="n"/>
      <c r="E120" s="16" t="n"/>
      <c r="F120" s="21">
        <f>IF(OR($C120="",$D120=""),"",MAX(0,$D120-$C120))</f>
        <v/>
      </c>
    </row>
    <row r="121">
      <c r="A121" s="12" t="n"/>
      <c r="B121" s="12" t="n"/>
      <c r="C121" s="14" t="n"/>
      <c r="D121" s="14" t="n"/>
      <c r="E121" s="16" t="n"/>
      <c r="F121" s="21">
        <f>IF(OR($C121="",$D121=""),"",MAX(0,$D121-$C121))</f>
        <v/>
      </c>
    </row>
    <row r="122">
      <c r="A122" s="12" t="n"/>
      <c r="B122" s="12" t="n"/>
      <c r="C122" s="14" t="n"/>
      <c r="D122" s="14" t="n"/>
      <c r="E122" s="16" t="n"/>
      <c r="F122" s="21">
        <f>IF(OR($C122="",$D122=""),"",MAX(0,$D122-$C122))</f>
        <v/>
      </c>
    </row>
    <row r="123">
      <c r="A123" s="12" t="n"/>
      <c r="B123" s="12" t="n"/>
      <c r="C123" s="14" t="n"/>
      <c r="D123" s="14" t="n"/>
      <c r="E123" s="16" t="n"/>
      <c r="F123" s="21">
        <f>IF(OR($C123="",$D123=""),"",MAX(0,$D123-$C123))</f>
        <v/>
      </c>
    </row>
    <row r="124">
      <c r="A124" s="12" t="n"/>
      <c r="B124" s="12" t="n"/>
      <c r="C124" s="14" t="n"/>
      <c r="D124" s="14" t="n"/>
      <c r="E124" s="16" t="n"/>
      <c r="F124" s="21">
        <f>IF(OR($C124="",$D124=""),"",MAX(0,$D124-$C124))</f>
        <v/>
      </c>
    </row>
    <row r="125">
      <c r="A125" s="12" t="n"/>
      <c r="B125" s="12" t="n"/>
      <c r="C125" s="14" t="n"/>
      <c r="D125" s="14" t="n"/>
      <c r="E125" s="16" t="n"/>
      <c r="F125" s="21">
        <f>IF(OR($C125="",$D125=""),"",MAX(0,$D125-$C125))</f>
        <v/>
      </c>
    </row>
    <row r="126">
      <c r="A126" s="12" t="n"/>
      <c r="B126" s="12" t="n"/>
      <c r="C126" s="14" t="n"/>
      <c r="D126" s="14" t="n"/>
      <c r="E126" s="16" t="n"/>
      <c r="F126" s="21">
        <f>IF(OR($C126="",$D126=""),"",MAX(0,$D126-$C126))</f>
        <v/>
      </c>
    </row>
    <row r="127">
      <c r="A127" s="12" t="n"/>
      <c r="B127" s="12" t="n"/>
      <c r="C127" s="14" t="n"/>
      <c r="D127" s="14" t="n"/>
      <c r="E127" s="16" t="n"/>
      <c r="F127" s="21">
        <f>IF(OR($C127="",$D127=""),"",MAX(0,$D127-$C127))</f>
        <v/>
      </c>
    </row>
    <row r="128">
      <c r="A128" s="12" t="n"/>
      <c r="B128" s="12" t="n"/>
      <c r="C128" s="14" t="n"/>
      <c r="D128" s="14" t="n"/>
      <c r="E128" s="16" t="n"/>
      <c r="F128" s="21">
        <f>IF(OR($C128="",$D128=""),"",MAX(0,$D128-$C128))</f>
        <v/>
      </c>
    </row>
    <row r="129">
      <c r="A129" s="12" t="n"/>
      <c r="B129" s="12" t="n"/>
      <c r="C129" s="14" t="n"/>
      <c r="D129" s="14" t="n"/>
      <c r="E129" s="16" t="n"/>
      <c r="F129" s="21">
        <f>IF(OR($C129="",$D129=""),"",MAX(0,$D129-$C129))</f>
        <v/>
      </c>
    </row>
    <row r="130">
      <c r="A130" s="12" t="n"/>
      <c r="B130" s="12" t="n"/>
      <c r="C130" s="14" t="n"/>
      <c r="D130" s="14" t="n"/>
      <c r="E130" s="16" t="n"/>
      <c r="F130" s="21">
        <f>IF(OR($C130="",$D130=""),"",MAX(0,$D130-$C130))</f>
        <v/>
      </c>
    </row>
    <row r="131">
      <c r="A131" s="12" t="n"/>
      <c r="B131" s="12" t="n"/>
      <c r="C131" s="14" t="n"/>
      <c r="D131" s="14" t="n"/>
      <c r="E131" s="16" t="n"/>
      <c r="F131" s="21">
        <f>IF(OR($C131="",$D131=""),"",MAX(0,$D131-$C131))</f>
        <v/>
      </c>
    </row>
    <row r="132">
      <c r="A132" s="12" t="n"/>
      <c r="B132" s="12" t="n"/>
      <c r="C132" s="14" t="n"/>
      <c r="D132" s="14" t="n"/>
      <c r="E132" s="16" t="n"/>
      <c r="F132" s="21">
        <f>IF(OR($C132="",$D132=""),"",MAX(0,$D132-$C132))</f>
        <v/>
      </c>
    </row>
    <row r="133">
      <c r="A133" s="12" t="n"/>
      <c r="B133" s="12" t="n"/>
      <c r="C133" s="14" t="n"/>
      <c r="D133" s="14" t="n"/>
      <c r="E133" s="16" t="n"/>
      <c r="F133" s="21">
        <f>IF(OR($C133="",$D133=""),"",MAX(0,$D133-$C133))</f>
        <v/>
      </c>
    </row>
    <row r="134">
      <c r="A134" s="12" t="n"/>
      <c r="B134" s="12" t="n"/>
      <c r="C134" s="14" t="n"/>
      <c r="D134" s="14" t="n"/>
      <c r="E134" s="16" t="n"/>
      <c r="F134" s="21">
        <f>IF(OR($C134="",$D134=""),"",MAX(0,$D134-$C134))</f>
        <v/>
      </c>
    </row>
    <row r="135">
      <c r="A135" s="12" t="n"/>
      <c r="B135" s="12" t="n"/>
      <c r="C135" s="14" t="n"/>
      <c r="D135" s="14" t="n"/>
      <c r="E135" s="16" t="n"/>
      <c r="F135" s="21">
        <f>IF(OR($C135="",$D135=""),"",MAX(0,$D135-$C135))</f>
        <v/>
      </c>
    </row>
    <row r="136">
      <c r="A136" s="12" t="n"/>
      <c r="B136" s="12" t="n"/>
      <c r="C136" s="14" t="n"/>
      <c r="D136" s="14" t="n"/>
      <c r="E136" s="16" t="n"/>
      <c r="F136" s="21">
        <f>IF(OR($C136="",$D136=""),"",MAX(0,$D136-$C136))</f>
        <v/>
      </c>
    </row>
    <row r="137">
      <c r="A137" s="12" t="n"/>
      <c r="B137" s="12" t="n"/>
      <c r="C137" s="14" t="n"/>
      <c r="D137" s="14" t="n"/>
      <c r="E137" s="16" t="n"/>
      <c r="F137" s="21">
        <f>IF(OR($C137="",$D137=""),"",MAX(0,$D137-$C137))</f>
        <v/>
      </c>
    </row>
    <row r="138">
      <c r="A138" s="12" t="n"/>
      <c r="B138" s="12" t="n"/>
      <c r="C138" s="14" t="n"/>
      <c r="D138" s="14" t="n"/>
      <c r="E138" s="16" t="n"/>
      <c r="F138" s="21">
        <f>IF(OR($C138="",$D138=""),"",MAX(0,$D138-$C138))</f>
        <v/>
      </c>
    </row>
    <row r="139">
      <c r="A139" s="12" t="n"/>
      <c r="B139" s="12" t="n"/>
      <c r="C139" s="14" t="n"/>
      <c r="D139" s="14" t="n"/>
      <c r="E139" s="16" t="n"/>
      <c r="F139" s="21">
        <f>IF(OR($C139="",$D139=""),"",MAX(0,$D139-$C139))</f>
        <v/>
      </c>
    </row>
    <row r="140">
      <c r="A140" s="12" t="n"/>
      <c r="B140" s="12" t="n"/>
      <c r="C140" s="14" t="n"/>
      <c r="D140" s="14" t="n"/>
      <c r="E140" s="16" t="n"/>
      <c r="F140" s="21">
        <f>IF(OR($C140="",$D140=""),"",MAX(0,$D140-$C140))</f>
        <v/>
      </c>
    </row>
    <row r="141">
      <c r="A141" s="12" t="n"/>
      <c r="B141" s="12" t="n"/>
      <c r="C141" s="14" t="n"/>
      <c r="D141" s="14" t="n"/>
      <c r="E141" s="16" t="n"/>
      <c r="F141" s="21">
        <f>IF(OR($C141="",$D141=""),"",MAX(0,$D141-$C141))</f>
        <v/>
      </c>
    </row>
    <row r="142">
      <c r="A142" s="12" t="n"/>
      <c r="B142" s="12" t="n"/>
      <c r="C142" s="14" t="n"/>
      <c r="D142" s="14" t="n"/>
      <c r="E142" s="16" t="n"/>
      <c r="F142" s="21">
        <f>IF(OR($C142="",$D142=""),"",MAX(0,$D142-$C142))</f>
        <v/>
      </c>
    </row>
    <row r="143">
      <c r="A143" s="12" t="n"/>
      <c r="B143" s="12" t="n"/>
      <c r="C143" s="14" t="n"/>
      <c r="D143" s="14" t="n"/>
      <c r="E143" s="16" t="n"/>
      <c r="F143" s="21">
        <f>IF(OR($C143="",$D143=""),"",MAX(0,$D143-$C143))</f>
        <v/>
      </c>
    </row>
    <row r="144">
      <c r="A144" s="12" t="n"/>
      <c r="B144" s="12" t="n"/>
      <c r="C144" s="14" t="n"/>
      <c r="D144" s="14" t="n"/>
      <c r="E144" s="16" t="n"/>
      <c r="F144" s="21">
        <f>IF(OR($C144="",$D144=""),"",MAX(0,$D144-$C144))</f>
        <v/>
      </c>
    </row>
    <row r="145">
      <c r="A145" s="12" t="n"/>
      <c r="B145" s="12" t="n"/>
      <c r="C145" s="14" t="n"/>
      <c r="D145" s="14" t="n"/>
      <c r="E145" s="16" t="n"/>
      <c r="F145" s="21">
        <f>IF(OR($C145="",$D145=""),"",MAX(0,$D145-$C145))</f>
        <v/>
      </c>
    </row>
    <row r="146">
      <c r="A146" s="12" t="n"/>
      <c r="B146" s="12" t="n"/>
      <c r="C146" s="14" t="n"/>
      <c r="D146" s="14" t="n"/>
      <c r="E146" s="16" t="n"/>
      <c r="F146" s="21">
        <f>IF(OR($C146="",$D146=""),"",MAX(0,$D146-$C146))</f>
        <v/>
      </c>
    </row>
    <row r="147">
      <c r="A147" s="12" t="n"/>
      <c r="B147" s="12" t="n"/>
      <c r="C147" s="14" t="n"/>
      <c r="D147" s="14" t="n"/>
      <c r="E147" s="16" t="n"/>
      <c r="F147" s="21">
        <f>IF(OR($C147="",$D147=""),"",MAX(0,$D147-$C147))</f>
        <v/>
      </c>
    </row>
    <row r="148">
      <c r="A148" s="12" t="n"/>
      <c r="B148" s="12" t="n"/>
      <c r="C148" s="14" t="n"/>
      <c r="D148" s="14" t="n"/>
      <c r="E148" s="16" t="n"/>
      <c r="F148" s="21">
        <f>IF(OR($C148="",$D148=""),"",MAX(0,$D148-$C148))</f>
        <v/>
      </c>
    </row>
    <row r="149">
      <c r="A149" s="12" t="n"/>
      <c r="B149" s="12" t="n"/>
      <c r="C149" s="14" t="n"/>
      <c r="D149" s="14" t="n"/>
      <c r="E149" s="16" t="n"/>
      <c r="F149" s="21">
        <f>IF(OR($C149="",$D149=""),"",MAX(0,$D149-$C149))</f>
        <v/>
      </c>
    </row>
    <row r="150">
      <c r="A150" s="12" t="n"/>
      <c r="B150" s="12" t="n"/>
      <c r="C150" s="14" t="n"/>
      <c r="D150" s="14" t="n"/>
      <c r="E150" s="16" t="n"/>
      <c r="F150" s="21">
        <f>IF(OR($C150="",$D150=""),"",MAX(0,$D150-$C150))</f>
        <v/>
      </c>
    </row>
    <row r="151">
      <c r="A151" s="12" t="n"/>
      <c r="B151" s="12" t="n"/>
      <c r="C151" s="14" t="n"/>
      <c r="D151" s="14" t="n"/>
      <c r="E151" s="16" t="n"/>
      <c r="F151" s="21">
        <f>IF(OR($C151="",$D151=""),"",MAX(0,$D151-$C151))</f>
        <v/>
      </c>
    </row>
    <row r="152">
      <c r="A152" s="12" t="n"/>
      <c r="B152" s="12" t="n"/>
      <c r="C152" s="14" t="n"/>
      <c r="D152" s="14" t="n"/>
      <c r="E152" s="16" t="n"/>
      <c r="F152" s="21">
        <f>IF(OR($C152="",$D152=""),"",MAX(0,$D152-$C152))</f>
        <v/>
      </c>
    </row>
    <row r="153">
      <c r="A153" s="12" t="n"/>
      <c r="B153" s="12" t="n"/>
      <c r="C153" s="14" t="n"/>
      <c r="D153" s="14" t="n"/>
      <c r="E153" s="16" t="n"/>
      <c r="F153" s="21">
        <f>IF(OR($C153="",$D153=""),"",MAX(0,$D153-$C153))</f>
        <v/>
      </c>
    </row>
    <row r="154">
      <c r="A154" s="12" t="n"/>
      <c r="B154" s="12" t="n"/>
      <c r="C154" s="14" t="n"/>
      <c r="D154" s="14" t="n"/>
      <c r="E154" s="16" t="n"/>
      <c r="F154" s="21">
        <f>IF(OR($C154="",$D154=""),"",MAX(0,$D154-$C154))</f>
        <v/>
      </c>
    </row>
    <row r="155">
      <c r="A155" s="12" t="n"/>
      <c r="B155" s="12" t="n"/>
      <c r="C155" s="14" t="n"/>
      <c r="D155" s="14" t="n"/>
      <c r="E155" s="16" t="n"/>
      <c r="F155" s="21">
        <f>IF(OR($C155="",$D155=""),"",MAX(0,$D155-$C155))</f>
        <v/>
      </c>
    </row>
    <row r="156">
      <c r="A156" s="12" t="n"/>
      <c r="B156" s="12" t="n"/>
      <c r="C156" s="14" t="n"/>
      <c r="D156" s="14" t="n"/>
      <c r="E156" s="16" t="n"/>
      <c r="F156" s="21">
        <f>IF(OR($C156="",$D156=""),"",MAX(0,$D156-$C156))</f>
        <v/>
      </c>
    </row>
    <row r="157">
      <c r="A157" s="12" t="n"/>
      <c r="B157" s="12" t="n"/>
      <c r="C157" s="14" t="n"/>
      <c r="D157" s="14" t="n"/>
      <c r="E157" s="16" t="n"/>
      <c r="F157" s="21">
        <f>IF(OR($C157="",$D157=""),"",MAX(0,$D157-$C157))</f>
        <v/>
      </c>
    </row>
    <row r="158">
      <c r="A158" s="12" t="n"/>
      <c r="B158" s="12" t="n"/>
      <c r="C158" s="14" t="n"/>
      <c r="D158" s="14" t="n"/>
      <c r="E158" s="16" t="n"/>
      <c r="F158" s="21">
        <f>IF(OR($C158="",$D158=""),"",MAX(0,$D158-$C158))</f>
        <v/>
      </c>
    </row>
    <row r="159">
      <c r="A159" s="12" t="n"/>
      <c r="B159" s="12" t="n"/>
      <c r="C159" s="14" t="n"/>
      <c r="D159" s="14" t="n"/>
      <c r="E159" s="16" t="n"/>
      <c r="F159" s="21">
        <f>IF(OR($C159="",$D159=""),"",MAX(0,$D159-$C159))</f>
        <v/>
      </c>
    </row>
    <row r="160">
      <c r="A160" s="12" t="n"/>
      <c r="B160" s="12" t="n"/>
      <c r="C160" s="14" t="n"/>
      <c r="D160" s="14" t="n"/>
      <c r="E160" s="16" t="n"/>
      <c r="F160" s="21">
        <f>IF(OR($C160="",$D160=""),"",MAX(0,$D160-$C160))</f>
        <v/>
      </c>
    </row>
    <row r="161">
      <c r="A161" s="12" t="n"/>
      <c r="B161" s="12" t="n"/>
      <c r="C161" s="14" t="n"/>
      <c r="D161" s="14" t="n"/>
      <c r="E161" s="16" t="n"/>
      <c r="F161" s="21">
        <f>IF(OR($C161="",$D161=""),"",MAX(0,$D161-$C161))</f>
        <v/>
      </c>
    </row>
    <row r="162">
      <c r="A162" s="12" t="n"/>
      <c r="B162" s="12" t="n"/>
      <c r="C162" s="14" t="n"/>
      <c r="D162" s="14" t="n"/>
      <c r="E162" s="16" t="n"/>
      <c r="F162" s="21">
        <f>IF(OR($C162="",$D162=""),"",MAX(0,$D162-$C162))</f>
        <v/>
      </c>
    </row>
    <row r="163">
      <c r="A163" s="12" t="n"/>
      <c r="B163" s="12" t="n"/>
      <c r="C163" s="14" t="n"/>
      <c r="D163" s="14" t="n"/>
      <c r="E163" s="16" t="n"/>
      <c r="F163" s="21">
        <f>IF(OR($C163="",$D163=""),"",MAX(0,$D163-$C163))</f>
        <v/>
      </c>
    </row>
    <row r="164">
      <c r="A164" s="12" t="n"/>
      <c r="B164" s="12" t="n"/>
      <c r="C164" s="14" t="n"/>
      <c r="D164" s="14" t="n"/>
      <c r="E164" s="16" t="n"/>
      <c r="F164" s="21">
        <f>IF(OR($C164="",$D164=""),"",MAX(0,$D164-$C164))</f>
        <v/>
      </c>
    </row>
    <row r="165">
      <c r="A165" s="12" t="n"/>
      <c r="B165" s="12" t="n"/>
      <c r="C165" s="14" t="n"/>
      <c r="D165" s="14" t="n"/>
      <c r="E165" s="16" t="n"/>
      <c r="F165" s="21">
        <f>IF(OR($C165="",$D165=""),"",MAX(0,$D165-$C165))</f>
        <v/>
      </c>
    </row>
    <row r="166">
      <c r="A166" s="12" t="n"/>
      <c r="B166" s="12" t="n"/>
      <c r="C166" s="14" t="n"/>
      <c r="D166" s="14" t="n"/>
      <c r="E166" s="16" t="n"/>
      <c r="F166" s="21">
        <f>IF(OR($C166="",$D166=""),"",MAX(0,$D166-$C166))</f>
        <v/>
      </c>
    </row>
    <row r="167">
      <c r="A167" s="12" t="n"/>
      <c r="B167" s="12" t="n"/>
      <c r="C167" s="14" t="n"/>
      <c r="D167" s="14" t="n"/>
      <c r="E167" s="16" t="n"/>
      <c r="F167" s="21">
        <f>IF(OR($C167="",$D167=""),"",MAX(0,$D167-$C167))</f>
        <v/>
      </c>
    </row>
    <row r="168">
      <c r="A168" s="12" t="n"/>
      <c r="B168" s="12" t="n"/>
      <c r="C168" s="14" t="n"/>
      <c r="D168" s="14" t="n"/>
      <c r="E168" s="16" t="n"/>
      <c r="F168" s="21">
        <f>IF(OR($C168="",$D168=""),"",MAX(0,$D168-$C168))</f>
        <v/>
      </c>
    </row>
    <row r="169">
      <c r="A169" s="12" t="n"/>
      <c r="B169" s="12" t="n"/>
      <c r="C169" s="14" t="n"/>
      <c r="D169" s="14" t="n"/>
      <c r="E169" s="16" t="n"/>
      <c r="F169" s="21">
        <f>IF(OR($C169="",$D169=""),"",MAX(0,$D169-$C169))</f>
        <v/>
      </c>
    </row>
    <row r="170">
      <c r="A170" s="12" t="n"/>
      <c r="B170" s="12" t="n"/>
      <c r="C170" s="14" t="n"/>
      <c r="D170" s="14" t="n"/>
      <c r="E170" s="16" t="n"/>
      <c r="F170" s="21">
        <f>IF(OR($C170="",$D170=""),"",MAX(0,$D170-$C170))</f>
        <v/>
      </c>
    </row>
    <row r="171">
      <c r="A171" s="12" t="n"/>
      <c r="B171" s="12" t="n"/>
      <c r="C171" s="14" t="n"/>
      <c r="D171" s="14" t="n"/>
      <c r="E171" s="16" t="n"/>
      <c r="F171" s="21">
        <f>IF(OR($C171="",$D171=""),"",MAX(0,$D171-$C171))</f>
        <v/>
      </c>
    </row>
    <row r="172">
      <c r="A172" s="12" t="n"/>
      <c r="B172" s="12" t="n"/>
      <c r="C172" s="14" t="n"/>
      <c r="D172" s="14" t="n"/>
      <c r="E172" s="16" t="n"/>
      <c r="F172" s="21">
        <f>IF(OR($C172="",$D172=""),"",MAX(0,$D172-$C172))</f>
        <v/>
      </c>
    </row>
    <row r="173">
      <c r="A173" s="12" t="n"/>
      <c r="B173" s="12" t="n"/>
      <c r="C173" s="14" t="n"/>
      <c r="D173" s="14" t="n"/>
      <c r="E173" s="16" t="n"/>
      <c r="F173" s="21">
        <f>IF(OR($C173="",$D173=""),"",MAX(0,$D173-$C173))</f>
        <v/>
      </c>
    </row>
    <row r="174">
      <c r="A174" s="12" t="n"/>
      <c r="B174" s="12" t="n"/>
      <c r="C174" s="14" t="n"/>
      <c r="D174" s="14" t="n"/>
      <c r="E174" s="16" t="n"/>
      <c r="F174" s="21">
        <f>IF(OR($C174="",$D174=""),"",MAX(0,$D174-$C174))</f>
        <v/>
      </c>
    </row>
    <row r="175">
      <c r="A175" s="12" t="n"/>
      <c r="B175" s="12" t="n"/>
      <c r="C175" s="14" t="n"/>
      <c r="D175" s="14" t="n"/>
      <c r="E175" s="16" t="n"/>
      <c r="F175" s="21">
        <f>IF(OR($C175="",$D175=""),"",MAX(0,$D175-$C175))</f>
        <v/>
      </c>
    </row>
    <row r="176">
      <c r="A176" s="12" t="n"/>
      <c r="B176" s="12" t="n"/>
      <c r="C176" s="14" t="n"/>
      <c r="D176" s="14" t="n"/>
      <c r="E176" s="16" t="n"/>
      <c r="F176" s="21">
        <f>IF(OR($C176="",$D176=""),"",MAX(0,$D176-$C176))</f>
        <v/>
      </c>
    </row>
    <row r="177">
      <c r="A177" s="12" t="n"/>
      <c r="B177" s="12" t="n"/>
      <c r="C177" s="14" t="n"/>
      <c r="D177" s="14" t="n"/>
      <c r="E177" s="16" t="n"/>
      <c r="F177" s="21">
        <f>IF(OR($C177="",$D177=""),"",MAX(0,$D177-$C177))</f>
        <v/>
      </c>
    </row>
    <row r="178">
      <c r="A178" s="12" t="n"/>
      <c r="B178" s="12" t="n"/>
      <c r="C178" s="14" t="n"/>
      <c r="D178" s="14" t="n"/>
      <c r="E178" s="16" t="n"/>
      <c r="F178" s="21">
        <f>IF(OR($C178="",$D178=""),"",MAX(0,$D178-$C178))</f>
        <v/>
      </c>
    </row>
    <row r="179">
      <c r="A179" s="12" t="n"/>
      <c r="B179" s="12" t="n"/>
      <c r="C179" s="14" t="n"/>
      <c r="D179" s="14" t="n"/>
      <c r="E179" s="16" t="n"/>
      <c r="F179" s="21">
        <f>IF(OR($C179="",$D179=""),"",MAX(0,$D179-$C179))</f>
        <v/>
      </c>
    </row>
    <row r="180">
      <c r="A180" s="12" t="n"/>
      <c r="B180" s="12" t="n"/>
      <c r="C180" s="14" t="n"/>
      <c r="D180" s="14" t="n"/>
      <c r="E180" s="16" t="n"/>
      <c r="F180" s="21">
        <f>IF(OR($C180="",$D180=""),"",MAX(0,$D180-$C180))</f>
        <v/>
      </c>
    </row>
    <row r="181">
      <c r="A181" s="12" t="n"/>
      <c r="B181" s="12" t="n"/>
      <c r="C181" s="14" t="n"/>
      <c r="D181" s="14" t="n"/>
      <c r="E181" s="16" t="n"/>
      <c r="F181" s="21">
        <f>IF(OR($C181="",$D181=""),"",MAX(0,$D181-$C181))</f>
        <v/>
      </c>
    </row>
    <row r="182">
      <c r="A182" s="12" t="n"/>
      <c r="B182" s="12" t="n"/>
      <c r="C182" s="14" t="n"/>
      <c r="D182" s="14" t="n"/>
      <c r="E182" s="16" t="n"/>
      <c r="F182" s="21">
        <f>IF(OR($C182="",$D182=""),"",MAX(0,$D182-$C182))</f>
        <v/>
      </c>
    </row>
    <row r="183">
      <c r="A183" s="12" t="n"/>
      <c r="B183" s="12" t="n"/>
      <c r="C183" s="14" t="n"/>
      <c r="D183" s="14" t="n"/>
      <c r="E183" s="16" t="n"/>
      <c r="F183" s="21">
        <f>IF(OR($C183="",$D183=""),"",MAX(0,$D183-$C183))</f>
        <v/>
      </c>
    </row>
    <row r="184">
      <c r="A184" s="12" t="n"/>
      <c r="B184" s="12" t="n"/>
      <c r="C184" s="14" t="n"/>
      <c r="D184" s="14" t="n"/>
      <c r="E184" s="16" t="n"/>
      <c r="F184" s="21">
        <f>IF(OR($C184="",$D184=""),"",MAX(0,$D184-$C184))</f>
        <v/>
      </c>
    </row>
    <row r="185">
      <c r="A185" s="12" t="n"/>
      <c r="B185" s="12" t="n"/>
      <c r="C185" s="14" t="n"/>
      <c r="D185" s="14" t="n"/>
      <c r="E185" s="16" t="n"/>
      <c r="F185" s="21">
        <f>IF(OR($C185="",$D185=""),"",MAX(0,$D185-$C185))</f>
        <v/>
      </c>
    </row>
    <row r="186">
      <c r="A186" s="12" t="n"/>
      <c r="B186" s="12" t="n"/>
      <c r="C186" s="14" t="n"/>
      <c r="D186" s="14" t="n"/>
      <c r="E186" s="16" t="n"/>
      <c r="F186" s="21">
        <f>IF(OR($C186="",$D186=""),"",MAX(0,$D186-$C186))</f>
        <v/>
      </c>
    </row>
    <row r="187">
      <c r="A187" s="12" t="n"/>
      <c r="B187" s="12" t="n"/>
      <c r="C187" s="14" t="n"/>
      <c r="D187" s="14" t="n"/>
      <c r="E187" s="16" t="n"/>
      <c r="F187" s="21">
        <f>IF(OR($C187="",$D187=""),"",MAX(0,$D187-$C187))</f>
        <v/>
      </c>
    </row>
    <row r="188">
      <c r="A188" s="12" t="n"/>
      <c r="B188" s="12" t="n"/>
      <c r="C188" s="14" t="n"/>
      <c r="D188" s="14" t="n"/>
      <c r="E188" s="16" t="n"/>
      <c r="F188" s="21">
        <f>IF(OR($C188="",$D188=""),"",MAX(0,$D188-$C188))</f>
        <v/>
      </c>
    </row>
    <row r="189">
      <c r="A189" s="12" t="n"/>
      <c r="B189" s="12" t="n"/>
      <c r="C189" s="14" t="n"/>
      <c r="D189" s="14" t="n"/>
      <c r="E189" s="16" t="n"/>
      <c r="F189" s="21">
        <f>IF(OR($C189="",$D189=""),"",MAX(0,$D189-$C189))</f>
        <v/>
      </c>
    </row>
    <row r="190">
      <c r="A190" s="12" t="n"/>
      <c r="B190" s="12" t="n"/>
      <c r="C190" s="14" t="n"/>
      <c r="D190" s="14" t="n"/>
      <c r="E190" s="16" t="n"/>
      <c r="F190" s="21">
        <f>IF(OR($C190="",$D190=""),"",MAX(0,$D190-$C190))</f>
        <v/>
      </c>
    </row>
    <row r="191">
      <c r="A191" s="12" t="n"/>
      <c r="B191" s="12" t="n"/>
      <c r="C191" s="14" t="n"/>
      <c r="D191" s="14" t="n"/>
      <c r="E191" s="16" t="n"/>
      <c r="F191" s="21">
        <f>IF(OR($C191="",$D191=""),"",MAX(0,$D191-$C191))</f>
        <v/>
      </c>
    </row>
    <row r="192">
      <c r="A192" s="12" t="n"/>
      <c r="B192" s="12" t="n"/>
      <c r="C192" s="14" t="n"/>
      <c r="D192" s="14" t="n"/>
      <c r="E192" s="16" t="n"/>
      <c r="F192" s="21">
        <f>IF(OR($C192="",$D192=""),"",MAX(0,$D192-$C192))</f>
        <v/>
      </c>
    </row>
    <row r="193">
      <c r="A193" s="12" t="n"/>
      <c r="B193" s="12" t="n"/>
      <c r="C193" s="14" t="n"/>
      <c r="D193" s="14" t="n"/>
      <c r="E193" s="16" t="n"/>
      <c r="F193" s="21">
        <f>IF(OR($C193="",$D193=""),"",MAX(0,$D193-$C193))</f>
        <v/>
      </c>
    </row>
    <row r="194">
      <c r="A194" s="12" t="n"/>
      <c r="B194" s="12" t="n"/>
      <c r="C194" s="14" t="n"/>
      <c r="D194" s="14" t="n"/>
      <c r="E194" s="16" t="n"/>
      <c r="F194" s="21">
        <f>IF(OR($C194="",$D194=""),"",MAX(0,$D194-$C194))</f>
        <v/>
      </c>
    </row>
    <row r="195">
      <c r="A195" s="12" t="n"/>
      <c r="B195" s="12" t="n"/>
      <c r="C195" s="14" t="n"/>
      <c r="D195" s="14" t="n"/>
      <c r="E195" s="16" t="n"/>
      <c r="F195" s="21">
        <f>IF(OR($C195="",$D195=""),"",MAX(0,$D195-$C195))</f>
        <v/>
      </c>
    </row>
    <row r="196">
      <c r="A196" s="12" t="n"/>
      <c r="B196" s="12" t="n"/>
      <c r="C196" s="14" t="n"/>
      <c r="D196" s="14" t="n"/>
      <c r="E196" s="16" t="n"/>
      <c r="F196" s="21">
        <f>IF(OR($C196="",$D196=""),"",MAX(0,$D196-$C196))</f>
        <v/>
      </c>
    </row>
    <row r="197">
      <c r="A197" s="12" t="n"/>
      <c r="B197" s="12" t="n"/>
      <c r="C197" s="14" t="n"/>
      <c r="D197" s="14" t="n"/>
      <c r="E197" s="16" t="n"/>
      <c r="F197" s="21">
        <f>IF(OR($C197="",$D197=""),"",MAX(0,$D197-$C197))</f>
        <v/>
      </c>
    </row>
    <row r="198">
      <c r="A198" s="12" t="n"/>
      <c r="B198" s="12" t="n"/>
      <c r="C198" s="14" t="n"/>
      <c r="D198" s="14" t="n"/>
      <c r="E198" s="16" t="n"/>
      <c r="F198" s="21">
        <f>IF(OR($C198="",$D198=""),"",MAX(0,$D198-$C198))</f>
        <v/>
      </c>
    </row>
    <row r="199">
      <c r="A199" s="12" t="n"/>
      <c r="B199" s="12" t="n"/>
      <c r="C199" s="14" t="n"/>
      <c r="D199" s="14" t="n"/>
      <c r="E199" s="16" t="n"/>
      <c r="F199" s="21">
        <f>IF(OR($C199="",$D199=""),"",MAX(0,$D199-$C199))</f>
        <v/>
      </c>
    </row>
    <row r="200">
      <c r="A200" s="12" t="n"/>
      <c r="B200" s="12" t="n"/>
      <c r="C200" s="14" t="n"/>
      <c r="D200" s="14" t="n"/>
      <c r="E200" s="16" t="n"/>
      <c r="F200" s="21">
        <f>IF(OR($C200="",$D200=""),"",MAX(0,$D200-$C200))</f>
        <v/>
      </c>
    </row>
    <row r="201">
      <c r="A201" s="12" t="n"/>
      <c r="B201" s="12" t="n"/>
      <c r="C201" s="14" t="n"/>
      <c r="D201" s="14" t="n"/>
      <c r="E201" s="16" t="n"/>
      <c r="F201" s="21">
        <f>IF(OR($C201="",$D201=""),"",MAX(0,$D201-$C201))</f>
        <v/>
      </c>
    </row>
    <row r="202">
      <c r="A202" s="12" t="n"/>
      <c r="B202" s="12" t="n"/>
      <c r="C202" s="14" t="n"/>
      <c r="D202" s="14" t="n"/>
      <c r="E202" s="16" t="n"/>
      <c r="F202" s="21">
        <f>IF(OR($C202="",$D202=""),"",MAX(0,$D202-$C202))</f>
        <v/>
      </c>
    </row>
    <row r="203">
      <c r="A203" s="12" t="n"/>
      <c r="B203" s="12" t="n"/>
      <c r="C203" s="14" t="n"/>
      <c r="D203" s="14" t="n"/>
      <c r="E203" s="16" t="n"/>
      <c r="F203" s="21">
        <f>IF(OR($C203="",$D203=""),"",MAX(0,$D203-$C203))</f>
        <v/>
      </c>
    </row>
    <row r="204">
      <c r="A204" s="12" t="n"/>
      <c r="B204" s="12" t="n"/>
      <c r="C204" s="14" t="n"/>
      <c r="D204" s="14" t="n"/>
      <c r="E204" s="16" t="n"/>
      <c r="F204" s="21">
        <f>IF(OR($C204="",$D204=""),"",MAX(0,$D204-$C204))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2">
    <dataValidation sqref="C5:C204 D5:D204" showDropDown="0" showInputMessage="0" showErrorMessage="1" allowBlank="1" error="Gültiges Datum eintragen (TT.MM.JJJJ)." type="date" operator="greaterThan">
      <formula1>36526</formula1>
    </dataValidation>
    <dataValidation sqref="E5:E204" showDropDown="0" showInputMessage="0" showErrorMessage="1" allowBlank="1" error="Betrag ab 0 eintragen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 (vortrieb.ch)</dc:creator>
  <dc:title xmlns:dc="http://purl.org/dc/elements/1.1/">13-Wochen-Liquiditätsplan</dc:title>
  <dc:subject xmlns:dc="http://purl.org/dc/elements/1.1/">Vorlage ohne Gewähr, keine Beratung im Einzelfall. Stand Oktober 2026.</dc:subject>
  <dcterms:created xmlns:dcterms="http://purl.org/dc/terms/" xmlns:xsi="http://www.w3.org/2001/XMLSchema-instance" xsi:type="dcterms:W3CDTF">2026-10-18T21:53:13Z</dcterms:created>
  <dcterms:modified xmlns:dcterms="http://purl.org/dc/terms/" xmlns:xsi="http://www.w3.org/2001/XMLSchema-instance" xsi:type="dcterms:W3CDTF">2026-10-18T21:53:14Z</dcterms:modified>
</cp:coreProperties>
</file>